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520" windowHeight="11160" tabRatio="806" activeTab="5"/>
  </bookViews>
  <sheets>
    <sheet name="вартість" sheetId="1" r:id="rId1"/>
    <sheet name="I т. С" sheetId="2" r:id="rId2"/>
    <sheet name="IIт.С" sheetId="3" r:id="rId3"/>
    <sheet name="IIIт.С" sheetId="4" r:id="rId4"/>
    <sheet name="IVт.С" sheetId="5" r:id="rId5"/>
    <sheet name="розкладка" sheetId="6" r:id="rId6"/>
  </sheets>
  <externalReferences>
    <externalReference r:id="rId9"/>
  </externalReferences>
  <definedNames>
    <definedName name="_xlnm._FilterDatabase" localSheetId="1" hidden="1">'I т. С'!$A$23:$K$149</definedName>
    <definedName name="_xlnm._FilterDatabase" localSheetId="3" hidden="1">'IIIт.С'!$A$3:$K$135</definedName>
    <definedName name="_xlnm._FilterDatabase" localSheetId="2" hidden="1">'IIт.С'!$A$3:$I$137</definedName>
    <definedName name="_xlnm._FilterDatabase" localSheetId="4" hidden="1">'IVт.С'!$A$3:$I$145</definedName>
    <definedName name="_xlnm._FilterDatabase" localSheetId="5" hidden="1">'розкладка'!$A$2:$K$205</definedName>
    <definedName name="Z_07B92CA7_649C_4BCD_8A4A_095B71BD9146_.wvu.FilterData" localSheetId="1" hidden="1">'I т. С'!$A$23:$K$149</definedName>
    <definedName name="Z_07B92CA7_649C_4BCD_8A4A_095B71BD9146_.wvu.FilterData" localSheetId="3" hidden="1">'IIIт.С'!$A$3:$K$135</definedName>
    <definedName name="Z_07B92CA7_649C_4BCD_8A4A_095B71BD9146_.wvu.FilterData" localSheetId="2" hidden="1">'IIт.С'!$A$3:$I$137</definedName>
    <definedName name="Z_07B92CA7_649C_4BCD_8A4A_095B71BD9146_.wvu.FilterData" localSheetId="4" hidden="1">'IVт.С'!$A$3:$I$145</definedName>
    <definedName name="Z_07B92CA7_649C_4BCD_8A4A_095B71BD9146_.wvu.FilterData" localSheetId="5" hidden="1">'розкладка'!$A$2:$K$205</definedName>
    <definedName name="Z_07B92CA7_649C_4BCD_8A4A_095B71BD9146_.wvu.PrintArea" localSheetId="3" hidden="1">'IIIт.С'!$A$1:$H$133</definedName>
    <definedName name="Z_07B92CA7_649C_4BCD_8A4A_095B71BD9146_.wvu.PrintArea" localSheetId="2" hidden="1">'IIт.С'!$A$1:$H$135</definedName>
    <definedName name="Z_07B92CA7_649C_4BCD_8A4A_095B71BD9146_.wvu.PrintArea" localSheetId="4" hidden="1">'IVт.С'!$A$1:$H$145</definedName>
    <definedName name="Z_07B92CA7_649C_4BCD_8A4A_095B71BD9146_.wvu.PrintArea" localSheetId="5" hidden="1">'розкладка'!$A$1:$H$577</definedName>
    <definedName name="Z_0BC27631_392F_477D_B1E8_513F2DFE7BC5_.wvu.FilterData" localSheetId="5" hidden="1">'розкладка'!$A$2:$K$205</definedName>
    <definedName name="Z_0BCDC70B_692E_40D9_A583_DC56DC6B72EF_.wvu.FilterData" localSheetId="5" hidden="1">'розкладка'!$A$2:$K$205</definedName>
    <definedName name="Z_0D1B1C82_BFBF_4ED3_A590_0D731F553D4B_.wvu.FilterData" localSheetId="5" hidden="1">'розкладка'!$A$2:$K$205</definedName>
    <definedName name="Z_0EA0CF2E_210B_4EFD_9D9B_5084AB042354_.wvu.FilterData" localSheetId="2" hidden="1">'IIт.С'!$A$3:$I$137</definedName>
    <definedName name="Z_155193EA_1B3F_4621_BF6C_1CDB40EC8019_.wvu.FilterData" localSheetId="1" hidden="1">'I т. С'!$A$23:$K$149</definedName>
    <definedName name="Z_1C59700D_3080_41A7_BF4E_54FD77E74EB9_.wvu.FilterData" localSheetId="5" hidden="1">'розкладка'!$A$2:$K$205</definedName>
    <definedName name="Z_1ECB170E_A6BB_4925_B78D_D579A5860CA4_.wvu.FilterData" localSheetId="3" hidden="1">'IIIт.С'!$A$3:$K$133</definedName>
    <definedName name="Z_1ECB170E_A6BB_4925_B78D_D579A5860CA4_.wvu.FilterData" localSheetId="2" hidden="1">'IIт.С'!$A$3:$I$135</definedName>
    <definedName name="Z_252381DE_ACDC_45DB_AAB9_B4A9557C882E_.wvu.FilterData" localSheetId="5" hidden="1">'розкладка'!$A$2:$K$205</definedName>
    <definedName name="Z_26411343_2827_472B_A327_46E92C87DA26_.wvu.FilterData" localSheetId="5" hidden="1">'розкладка'!$A$2:$K$205</definedName>
    <definedName name="Z_2A811365_D0A0_466E_8BF9_F3711B787C4C_.wvu.FilterData" localSheetId="4" hidden="1">'IVт.С'!$A$3:$I$145</definedName>
    <definedName name="Z_36F57084_B350_4676_A42E_DC70552C78CE_.wvu.FilterData" localSheetId="5" hidden="1">'розкладка'!$A$2:$K$205</definedName>
    <definedName name="Z_37DE825B_997A_4182_9103_93B217BB8B7C_.wvu.FilterData" localSheetId="5" hidden="1">'розкладка'!$A$2:$K$205</definedName>
    <definedName name="Z_3D1A14FE_5BC1_47B6_BC64_0B5CD73BB5EB_.wvu.FilterData" localSheetId="5" hidden="1">'розкладка'!$A$2:$K$205</definedName>
    <definedName name="Z_3DB7071F_DEBD_444A_9904_FCEEFC2E6909_.wvu.FilterData" localSheetId="5" hidden="1">'розкладка'!$A$2:$K$205</definedName>
    <definedName name="Z_450C594A_532B_44F4_8A61_0A476E62711F_.wvu.FilterData" localSheetId="5" hidden="1">'розкладка'!$A$2:$K$205</definedName>
    <definedName name="Z_49E6BA7A_1918_475D_A90D_4668B29CB327_.wvu.FilterData" localSheetId="1" hidden="1">'I т. С'!$A$23:$K$149</definedName>
    <definedName name="Z_49E6BA7A_1918_475D_A90D_4668B29CB327_.wvu.FilterData" localSheetId="5" hidden="1">'розкладка'!$A$2:$K$205</definedName>
    <definedName name="Z_568F6183_7D6D_4C4E_87BA_77C14576A168_.wvu.FilterData" localSheetId="5" hidden="1">'розкладка'!$A$2:$K$205</definedName>
    <definedName name="Z_58DAC0A8_07DF_4657_8AD3_1C7E40900FC1_.wvu.FilterData" localSheetId="5" hidden="1">'розкладка'!$A$2:$K$205</definedName>
    <definedName name="Z_6326ECED_9671_4B76_B0B3_1BA2F76B6A7F_.wvu.FilterData" localSheetId="5" hidden="1">'розкладка'!$A$2:$K$205</definedName>
    <definedName name="Z_650AFDB7_AF25_4BB2_986B_DC0961F14CD4_.wvu.FilterData" localSheetId="5" hidden="1">'розкладка'!$A$2:$K$205</definedName>
    <definedName name="Z_68745CD5_B8F6_4D28_B0D8_167E861C5099_.wvu.FilterData" localSheetId="5" hidden="1">'розкладка'!$A$2:$K$205</definedName>
    <definedName name="Z_68DC67FA_83CF_460C_B61E_B8A0BD983FF8_.wvu.FilterData" localSheetId="5" hidden="1">'розкладка'!$A$2:$K$205</definedName>
    <definedName name="Z_6AA48B6D_7C96_4606_9B53_6B742B654500_.wvu.FilterData" localSheetId="5" hidden="1">'розкладка'!$A$2:$K$205</definedName>
    <definedName name="Z_6BCE2046_741F_445F_80CC_75936EDFCB81_.wvu.FilterData" localSheetId="5" hidden="1">'розкладка'!$A$2:$K$205</definedName>
    <definedName name="Z_6E809B4A_CB0D_4F5A_A6C8_B8AD39540F7D_.wvu.FilterData" localSheetId="5" hidden="1">'розкладка'!$A$2:$K$205</definedName>
    <definedName name="Z_71FA3B9C_D78C_402C_B093_6D2F81A70C02_.wvu.FilterData" localSheetId="5" hidden="1">'розкладка'!$A$2:$K$205</definedName>
    <definedName name="Z_733EA61D_0FF1_4EA3_8E72_84AB0A28786E_.wvu.FilterData" localSheetId="2" hidden="1">'IIт.С'!$A$3:$I$135</definedName>
    <definedName name="Z_733EA61D_0FF1_4EA3_8E72_84AB0A28786E_.wvu.FilterData" localSheetId="5" hidden="1">'розкладка'!$A$2:$K$205</definedName>
    <definedName name="Z_7386CE48_333C_4739_9759_F531906EF43D_.wvu.FilterData" localSheetId="5" hidden="1">'розкладка'!$A$2:$K$205</definedName>
    <definedName name="Z_7475730F_D6EC_46DD_91FD_29DD4ECBB024_.wvu.FilterData" localSheetId="4" hidden="1">'IVт.С'!$A$3:$I$143</definedName>
    <definedName name="Z_757715F4_0338_482D_B403_BEF0196288E4_.wvu.FilterData" localSheetId="1" hidden="1">'I т. С'!$A$23:$K$149</definedName>
    <definedName name="Z_77875D63_9BF8_459D_A2B5_77A6E61C0982_.wvu.FilterData" localSheetId="1" hidden="1">'I т. С'!$A$23:$K$147</definedName>
    <definedName name="Z_88B3FB2C_339E_4D0D_A98E_0ABFC461751A_.wvu.FilterData" localSheetId="5" hidden="1">'розкладка'!$A$2:$K$205</definedName>
    <definedName name="Z_88C4267D_E962_4269_8996_EF2982C9CD64_.wvu.FilterData" localSheetId="3" hidden="1">'IIIт.С'!$A$3:$K$133</definedName>
    <definedName name="Z_88F7E99F_095B_4184_978B_DD254BE22CC3_.wvu.FilterData" localSheetId="5" hidden="1">'розкладка'!$A$2:$K$205</definedName>
    <definedName name="Z_8C1B043A_1151_42C6_9E47_611586975BB9_.wvu.FilterData" localSheetId="5" hidden="1">'розкладка'!$A$2:$K$205</definedName>
    <definedName name="Z_900F8574_2A8B_419E_83CD_1C737EE501B8_.wvu.FilterData" localSheetId="2" hidden="1">'IIт.С'!$A$3:$I$135</definedName>
    <definedName name="Z_91374747_1185_482A_A18A_28ECBE666B2B_.wvu.FilterData" localSheetId="5" hidden="1">'розкладка'!$A$2:$K$205</definedName>
    <definedName name="Z_96382895_8409_4D81_BB33_38379FBF1DE3_.wvu.FilterData" localSheetId="5" hidden="1">'розкладка'!$A$2:$K$205</definedName>
    <definedName name="Z_99E65295_4528_4DAE_8355_673B77CFDAA6_.wvu.FilterData" localSheetId="3" hidden="1">'IIIт.С'!$A$3:$K$135</definedName>
    <definedName name="Z_99E65295_4528_4DAE_8355_673B77CFDAA6_.wvu.FilterData" localSheetId="2" hidden="1">'IIт.С'!$A$3:$I$137</definedName>
    <definedName name="Z_9CF592A6_E639_44AA_8F48_4A3222335E6E_.wvu.FilterData" localSheetId="4" hidden="1">'IVт.С'!$A$3:$I$143</definedName>
    <definedName name="Z_9CF592A6_E639_44AA_8F48_4A3222335E6E_.wvu.FilterData" localSheetId="5" hidden="1">'розкладка'!$A$2:$K$205</definedName>
    <definedName name="Z_A1D2B0DE_49FA_4043_9EDA_BA00B026CE9E_.wvu.FilterData" localSheetId="5" hidden="1">'розкладка'!$A$2:$K$205</definedName>
    <definedName name="Z_A8D7CC2C_E25C_4260_8132_BD4E8D88146E_.wvu.FilterData" localSheetId="1" hidden="1">'I т. С'!$A$23:$K$149</definedName>
    <definedName name="Z_A8D7CC2C_E25C_4260_8132_BD4E8D88146E_.wvu.FilterData" localSheetId="4" hidden="1">'IVт.С'!$A$3:$I$145</definedName>
    <definedName name="Z_A8D7CC2C_E25C_4260_8132_BD4E8D88146E_.wvu.FilterData" localSheetId="5" hidden="1">'розкладка'!$A$2:$K$205</definedName>
    <definedName name="Z_A8FACEDC_5FD1_460B_B2D5_E1AC638239EC_.wvu.FilterData" localSheetId="5" hidden="1">'розкладка'!$A$2:$K$205</definedName>
    <definedName name="Z_B9342B4E_32A5_4A2E_97C0_11783F0E1BA1_.wvu.FilterData" localSheetId="1" hidden="1">'I т. С'!$A$23:$K$149</definedName>
    <definedName name="Z_B9342B4E_32A5_4A2E_97C0_11783F0E1BA1_.wvu.FilterData" localSheetId="3" hidden="1">'IIIт.С'!$A$3:$K$135</definedName>
    <definedName name="Z_B9342B4E_32A5_4A2E_97C0_11783F0E1BA1_.wvu.FilterData" localSheetId="2" hidden="1">'IIт.С'!$A$3:$I$137</definedName>
    <definedName name="Z_B9342B4E_32A5_4A2E_97C0_11783F0E1BA1_.wvu.FilterData" localSheetId="5" hidden="1">'розкладка'!$A$2:$K$205</definedName>
    <definedName name="Z_BA0B033A_4967_4AAD_BA4A_2CA06176E7F2_.wvu.FilterData" localSheetId="5" hidden="1">'розкладка'!$A$2:$K$205</definedName>
    <definedName name="Z_BCB2D4F0_3B8D_4D65_87DC_4EC87222CD45_.wvu.FilterData" localSheetId="5" hidden="1">'розкладка'!$A$2:$K$205</definedName>
    <definedName name="Z_C3DC04CC_4D50_4FD5_8B0D_497D297F1059_.wvu.FilterData" localSheetId="3" hidden="1">'IIIт.С'!$A$3:$K$133</definedName>
    <definedName name="Z_C3DC04CC_4D50_4FD5_8B0D_497D297F1059_.wvu.FilterData" localSheetId="4" hidden="1">'IVт.С'!$A$3:$I$143</definedName>
    <definedName name="Z_CD207A73_874E_411B_BD4C_85C627DCFA98_.wvu.FilterData" localSheetId="1" hidden="1">'I т. С'!$A$23:$K$149</definedName>
    <definedName name="Z_CD207A73_874E_411B_BD4C_85C627DCFA98_.wvu.FilterData" localSheetId="3" hidden="1">'IIIт.С'!$A$3:$K$135</definedName>
    <definedName name="Z_CD207A73_874E_411B_BD4C_85C627DCFA98_.wvu.FilterData" localSheetId="2" hidden="1">'IIт.С'!$A$3:$I$137</definedName>
    <definedName name="Z_D1ED8624_9B30_49EB_8F8B_6CA203266F19_.wvu.FilterData" localSheetId="5" hidden="1">'розкладка'!$A$2:$K$205</definedName>
    <definedName name="Z_D88AA8B6_8B13_46F0_98F4_338ADA5C9CC4_.wvu.FilterData" localSheetId="2" hidden="1">'IIт.С'!$A$3:$I$137</definedName>
    <definedName name="Z_D88AA8B6_8B13_46F0_98F4_338ADA5C9CC4_.wvu.FilterData" localSheetId="4" hidden="1">'IVт.С'!$A$3:$I$143</definedName>
    <definedName name="Z_D8B8ADA0_AD63_4CD9_A658_402174747DB5_.wvu.FilterData" localSheetId="3" hidden="1">'IIIт.С'!$A$3:$K$133</definedName>
    <definedName name="Z_D8B8ADA0_AD63_4CD9_A658_402174747DB5_.wvu.FilterData" localSheetId="4" hidden="1">'IVт.С'!$A$3:$I$143</definedName>
    <definedName name="Z_DA3A756A_DDAE_455C_82C7_E1CF23AC0109_.wvu.FilterData" localSheetId="5" hidden="1">'розкладка'!$A$2:$K$205</definedName>
    <definedName name="Z_DA6DFB58_59FD_414C_B45C_50DC1CE81B4D_.wvu.FilterData" localSheetId="2" hidden="1">'IIт.С'!$A$3:$I$137</definedName>
    <definedName name="Z_DAAFE8A2_0A8E_4778_8586_E1433BDD0E83_.wvu.FilterData" localSheetId="1" hidden="1">'I т. С'!$A$23:$K$147</definedName>
    <definedName name="Z_DAAFE8A2_0A8E_4778_8586_E1433BDD0E83_.wvu.FilterData" localSheetId="5" hidden="1">'розкладка'!$A$2:$K$205</definedName>
    <definedName name="Z_DC30A5DF_E6A3_4D0B_9BB4_07C8F69C3B13_.wvu.FilterData" localSheetId="5" hidden="1">'розкладка'!$A$2:$K$205</definedName>
    <definedName name="Z_E66E87FE_6F7F_43EA_8EAC_2E98D5BFE394_.wvu.FilterData" localSheetId="5" hidden="1">'розкладка'!$A$2:$K$205</definedName>
    <definedName name="Z_E6CB4CA5_C116_4290_951F_493D27293B4D_.wvu.FilterData" localSheetId="1" hidden="1">'I т. С'!$A$23:$K$149</definedName>
    <definedName name="Z_E6CB4CA5_C116_4290_951F_493D27293B4D_.wvu.FilterData" localSheetId="2" hidden="1">'IIт.С'!$A$3:$I$137</definedName>
    <definedName name="Z_E6CB4CA5_C116_4290_951F_493D27293B4D_.wvu.FilterData" localSheetId="4" hidden="1">'IVт.С'!$A$3:$I$143</definedName>
    <definedName name="Z_EFB6BDB2_5F49_4102_88B9_FBBB21D29ABE_.wvu.FilterData" localSheetId="1" hidden="1">'I т. С'!$A$23:$K$147</definedName>
    <definedName name="Z_F11BC056_C387_49D5_8FA5_2942AE9180C4_.wvu.FilterData" localSheetId="5" hidden="1">'розкладка'!$A$2:$K$205</definedName>
    <definedName name="Z_FC9597DC_58F4_4367_A958_48D290F6DC34_.wvu.FilterData" localSheetId="2" hidden="1">'IIт.С'!$A$3:$I$135</definedName>
    <definedName name="Z_FF1E13EF_9084_44C1_BAB5_DBBF2DF887D8_.wvu.FilterData" localSheetId="1" hidden="1">'I т. С'!$A$23:$K$149</definedName>
    <definedName name="Z_FF1E13EF_9084_44C1_BAB5_DBBF2DF887D8_.wvu.FilterData" localSheetId="4" hidden="1">'IVт.С'!$A$3:$I$145</definedName>
    <definedName name="_xlnm.Print_Area" localSheetId="1">'I т. С'!$A$1:$H$147</definedName>
    <definedName name="_xlnm.Print_Area" localSheetId="3">'IIIт.С'!$A$1:$H$133</definedName>
    <definedName name="_xlnm.Print_Area" localSheetId="2">'IIт.С'!$A$1:$H$135</definedName>
    <definedName name="_xlnm.Print_Area" localSheetId="4">'IVт.С'!$A$1:$H$145</definedName>
    <definedName name="_xlnm.Print_Area" localSheetId="5">'розкладка'!$A$1:$H$890</definedName>
  </definedNames>
  <calcPr fullCalcOnLoad="1"/>
</workbook>
</file>

<file path=xl/sharedStrings.xml><?xml version="1.0" encoding="utf-8"?>
<sst xmlns="http://schemas.openxmlformats.org/spreadsheetml/2006/main" count="1714" uniqueCount="506">
  <si>
    <t>або фрукти свіжі (банани свіжі)</t>
  </si>
  <si>
    <t>або фрукти свіжі (апельсини свіжі)</t>
  </si>
  <si>
    <t>Обід</t>
  </si>
  <si>
    <t>Суп болгарський зі сметаною</t>
  </si>
  <si>
    <t>котлета рублена з курятини</t>
  </si>
  <si>
    <t>Каша вівсяна в’язка</t>
  </si>
  <si>
    <t>Компот із суміші сухофруктів</t>
  </si>
  <si>
    <t>Полуденок</t>
  </si>
  <si>
    <t>печиво або пряник</t>
  </si>
  <si>
    <t>Суп рисовий з томатною пастою і сметаною</t>
  </si>
  <si>
    <t>Суп рисовий з томатною пастою та сметаною.</t>
  </si>
  <si>
    <t>крупа перлова</t>
  </si>
  <si>
    <t>Котлета рублена з курятини</t>
  </si>
  <si>
    <t>куряче філе</t>
  </si>
  <si>
    <t>хліб пшеничний</t>
  </si>
  <si>
    <t>Шніцель зі свини</t>
  </si>
  <si>
    <t>хліб</t>
  </si>
  <si>
    <t>Гратен "Зебра"(запіканка сирна з какао)</t>
  </si>
  <si>
    <t>. Філе зварити з лавровим листом. Вдварене м'ясо з нарізати брусочками довжиною 30-40 мм., масою 5-7 г та з'єднати з перетертою морквою. 3. Потім м'ясо залити сметанним соусом, додати чорний мелений перець та тушкувати на слабкому вогні 5-10 хв. в посуді з закритою кришкою.</t>
  </si>
  <si>
    <r>
      <t xml:space="preserve">№ 24 </t>
    </r>
    <r>
      <rPr>
        <b/>
        <i/>
        <sz val="10"/>
        <rFont val="Times New Roman"/>
        <family val="1"/>
      </rPr>
      <t>(Збірник рецептур Клопотенка Є.В.)</t>
    </r>
  </si>
  <si>
    <t>Т.к.№1.18 (З.р.Клопотенка Є.В.)</t>
  </si>
  <si>
    <t>Моркву миють, очіщають, нарізають соломкою.  Сир твердий подрібнюють на терці. Інгрідієнти змішують, додають сіль, перед подачею заправляють сметаною</t>
  </si>
  <si>
    <t>Пудинг сирно-морквяний</t>
  </si>
  <si>
    <t xml:space="preserve">Каша пшенична розсипчаста </t>
  </si>
  <si>
    <t>Каша пшенична розсипчаста</t>
  </si>
  <si>
    <t>крупа рисова</t>
  </si>
  <si>
    <t>сир кисломолочний</t>
  </si>
  <si>
    <t>яйце</t>
  </si>
  <si>
    <t>сметана</t>
  </si>
  <si>
    <t>філе куряче</t>
  </si>
  <si>
    <t xml:space="preserve">картопля </t>
  </si>
  <si>
    <t>борошно пшеничне</t>
  </si>
  <si>
    <t>риба</t>
  </si>
  <si>
    <t xml:space="preserve">буряк </t>
  </si>
  <si>
    <t>30/2</t>
  </si>
  <si>
    <t xml:space="preserve">хліб </t>
  </si>
  <si>
    <t>хліб житній</t>
  </si>
  <si>
    <t>Хліб нарізають порційними шматочками.</t>
  </si>
  <si>
    <t>сік</t>
  </si>
  <si>
    <t xml:space="preserve">чай </t>
  </si>
  <si>
    <t>У чашку кладуть цукор, наливають чай-заварку і додають окріп.</t>
  </si>
  <si>
    <t>Узвар з суміші сухофруктів (без цукру)</t>
  </si>
  <si>
    <t>крупа гречана</t>
  </si>
  <si>
    <t>Хек</t>
  </si>
  <si>
    <t xml:space="preserve">Цибуля ріпчаста </t>
  </si>
  <si>
    <t>Яйце куряче</t>
  </si>
  <si>
    <t>Борошно</t>
  </si>
  <si>
    <t>сушений часник</t>
  </si>
  <si>
    <t xml:space="preserve">Рис "Паелья" </t>
  </si>
  <si>
    <t>Вихід , г</t>
  </si>
  <si>
    <t>Філе куряче</t>
  </si>
  <si>
    <t>Олія рафінована</t>
  </si>
  <si>
    <t>Маса смажєного філе</t>
  </si>
  <si>
    <t xml:space="preserve">Морква </t>
  </si>
  <si>
    <t>Вода</t>
  </si>
  <si>
    <t xml:space="preserve">Маса овочевого бульйону </t>
  </si>
  <si>
    <t>куркума</t>
  </si>
  <si>
    <t>№ 73 (Збірник рецептур Клопотенка Є.В.)</t>
  </si>
  <si>
    <t>Вихід тушкованого м'яса</t>
  </si>
  <si>
    <t xml:space="preserve">морква </t>
  </si>
  <si>
    <t xml:space="preserve">вода або бульйон </t>
  </si>
  <si>
    <t>Бефстроганов з  філе</t>
  </si>
  <si>
    <t>Компот із свіжих фруктів</t>
  </si>
  <si>
    <t>Яблуко фаршироване сиром кисломолочним</t>
  </si>
  <si>
    <t>сіль йодована у фарш</t>
  </si>
  <si>
    <t>Розтопити вершкове масло, спасерувати на маслі борошно до золотавого кольору.Перемішуючи, додати  тепле молоко в пасероване борошно, довести на слабкому вогні соус до консистенції густої сметани</t>
  </si>
  <si>
    <t>Гуляш свинниий</t>
  </si>
  <si>
    <t>Рецептура № 243 «Сборник рецептур блюд и кулинарных изделий для предприятий общественного питания» Видання 1982 р
Рецептура № 84 «Сборник рецептур блюд (технологических карт) для питания школьников» Видання 1990 р</t>
  </si>
  <si>
    <t>ст. 132 «Организации питания детей в дошкольных учреждениях», А.С. Алексеева, Л.В. Дружинина, К.С. Ладодо Видання 1990 р</t>
  </si>
  <si>
    <t>Рецептура № 116 «Сборник рецептур блюд (технологических карт) для питания школьников» Видання 1990 р</t>
  </si>
  <si>
    <t>ст. 372 Методичний посібник «Організація харчування дітей у дошкільних навчальних закладах» Видання 2014 р</t>
  </si>
  <si>
    <t>ст. 475 Методичний посібник «Організація харчування дітей у дошкільних навчальних закладах» Видання 2014 р</t>
  </si>
  <si>
    <t>Рецептура № 272 «Сборник рецептур блюд и кулинарных изделий для предприятий общественного питания» Видання 1982 р</t>
  </si>
  <si>
    <t>ст. 218 «Питание детей», М.И. Снигур, З.Т. Корешкова Видання 1988 р</t>
  </si>
  <si>
    <t>Рецептура № 76 «Сборник рецептур блюд (технологических карт) для питания школьников» Видання 1990 р</t>
  </si>
  <si>
    <t>ст. 361 Методичний посібник «Організація харчування дітей у дошкільних навчальних закладах» Видання 2014р</t>
  </si>
  <si>
    <t>Рецептура № 61 «Сборник рецептур блюд (технологических карт) для питания школьников» Видання 1990 р</t>
  </si>
  <si>
    <t>Рецептура № 90 «Сборник рецептур блюд (технологических карт) для питания школьников» Видання 1990 р</t>
  </si>
  <si>
    <t>ст.379 Методичний посібник «Організація харчування дітей у дошкільних навчальних закладах» Видання 2014р</t>
  </si>
  <si>
    <t>ст. 369 Методичний посібник «Організація харчування дітей у дошкільних навчальних закладах»; Видання2014р</t>
  </si>
  <si>
    <t>Рецептура № 291 «Сборник рецептур блюд (технологических карт) для питания школьников» Видання 1990 р</t>
  </si>
  <si>
    <t>Рецептура № 310 «Сборник рецептур блюд и кулинарных изделий для предприятий общественного питания при общеобразовательных школах» В.Т. Лапшина Видання 2004 р</t>
  </si>
  <si>
    <t>Хліб цільнозерновий</t>
  </si>
  <si>
    <t>Хліб цільнозерновий (за наявності)</t>
  </si>
  <si>
    <t>Рецептура № 406 «Сборник рецептур блюд и кулинарных изделий для предприятий общественного питания» Видання 1982 р</t>
  </si>
  <si>
    <t>Рецептура № 291 «Сборник рецептур блюд (технологических карт) для питания школьников» Видання1990 р</t>
  </si>
  <si>
    <t>Рецептура № 446 «Сборник рецептур блюд и кулинарных изделий для предприятий общественного питания» Видання 1982 р</t>
  </si>
  <si>
    <t>Рецептура № 390 «Сборник рецептур блюд и кулинарных изделий для предприятий общественного питания при общеобразовательных школах» В.Т. Лапшина Видання 2004 р</t>
  </si>
  <si>
    <t>Рецептура № 394 «Сборник рецептур блюд и кулинарных изделий для предприятий общественного питания при общеобразовательных школах» В.Т. Лапшина Видання 2004 р</t>
  </si>
  <si>
    <t>Рецептура № 732 «Сборник рецептур блюд и кулинарных изделий для предприятий общественного питания» Видання 1982 р</t>
  </si>
  <si>
    <t>ст. 13 – 14 Журнал «Медична сестра дошкільного закладу» Видання №9 вересень 2016 р</t>
  </si>
  <si>
    <t>Рецептура № 248 «Сборник рецептур блюд (технологических карт) для питания школьников» Видання 1990 р</t>
  </si>
  <si>
    <t>Рецептура № 58 «Збірник рецептур страв для харчування дітей шкільного віку в організованих освітніх та оздоровчих закладах», Є. Клопотенко Видання 2019 р</t>
  </si>
  <si>
    <t>ст. 482 Методичний посібник «Організація харчування дітей у дошкільних навчальних закладах» Видання 2014р</t>
  </si>
  <si>
    <t>Рецептура № 65 «Збірник рецептур страв для харчування дітей шкільного віку в організованих освітніх та оздоровчих закладах», Є. Клопотенко Видання 2019 р</t>
  </si>
  <si>
    <t>ст. 396 Методичний посібник «Організація харчування дітей у дошкільних навчальних закладах» Видання 2014 р</t>
  </si>
  <si>
    <t>Паличка куряча</t>
  </si>
  <si>
    <t>Макарони відварені з овочами</t>
  </si>
  <si>
    <t>Сереня вартість харчування одного дня</t>
  </si>
  <si>
    <r>
      <t>Технологія приготування</t>
    </r>
    <r>
      <rPr>
        <sz val="10"/>
        <rFont val="Times New Roman"/>
        <family val="1"/>
      </rPr>
      <t>. Підготовлену свинину нарізають невеликими шматочками, злегка обсмажують на сковороді з олією, нагрітою до 150-160 °С, упродовж 5-10 хв, додають воду, томатну пасту і тушкують за температури 100 °С протягом 30 хв. Підготовлену нарізану шматочками цибулю ріпчасту злегка пасерують на олії 2-3 хв, додають підготовлену нарізану шматочками моркву та пасерують, періодично помішуючи, за температури 150-160 °С протягом 3-5 хв. Підготовлену, нашатковану капусту білокачанну, пасеровані овочі змішують з тушкованим м'ясом та тушкують за температури 100 °С до готовності (20 хв). За 5-10 хв до завершення приготування додають сіль.</t>
    </r>
  </si>
  <si>
    <t>В киплячу підсолену воду всипають підготовлену крупу. Варять з додаванням масла вершкового у кількості 50 % від загальної маси, помішуючи до загустіння (10-15 хв). Після чого додають решту масла вершкового, посуд щільно закривають кришкою і залишають на плиті із зменшеним нагрівом для упрівання каші до готовності.</t>
  </si>
  <si>
    <t>Крупа вівсяна</t>
  </si>
  <si>
    <t>Крупа гречана</t>
  </si>
  <si>
    <t>Кукурудзяну крупу промивають в теплій воді. Промиту крупу варять в підсоленій воді протягом 25-30 хв, періодично помішуючи. За 2-3 хв до закінчення приготування додають масло вершкове та натертий на терці твердий сир.</t>
  </si>
  <si>
    <t xml:space="preserve">Кукурудзяну крупу промивають в теплій воді. Промиту крупу варять в підсоленій воді протягом 25-30 хв, періодично помішуючи. За 2-3 хв до закінчення приготування додають масло вершкове </t>
  </si>
  <si>
    <t>Крупа пшенична «Артек»</t>
  </si>
  <si>
    <t>Каша пшенична в'язка</t>
  </si>
  <si>
    <t>Цибуля ріпчаста</t>
  </si>
  <si>
    <r>
      <t>Технологія пртготування.</t>
    </r>
    <r>
      <rPr>
        <sz val="10"/>
        <color indexed="8"/>
        <rFont val="Times New Roman"/>
        <family val="1"/>
      </rPr>
      <t xml:space="preserve"> Яйце кладуть у підсолений окріпі варять при слабкому кипінні: -8-10 хв.</t>
    </r>
  </si>
  <si>
    <t>Бігос овочево – курячий</t>
  </si>
  <si>
    <r>
      <t>Технологія приготування</t>
    </r>
    <r>
      <rPr>
        <sz val="10"/>
        <rFont val="Times New Roman"/>
        <family val="1"/>
      </rPr>
      <t>. Підготовлене філе курки нарізають невеликими шматочками, злегка обсмажують на сковороді з олією, нагрітою до 150-160 °С, упродовж 5-10 хв, додають воду, томатну пасту і тушкують за температури 100 °С протягом 30 хв. Підготовлену нарізану шматочками цибулю ріпчасту злегка пасерують на олії 2-3 хв, додають підготовлену нарізану шматочками моркву та пасерують, періодично помішуючи, за температури 150-160 °С протягом 3-5 хв. Підготовлену, нашатковану капусту білокачанну, пасеровані овочі змішують з тушкованим м'ясом та тушкують за температури 100 °С до готовності (20 хв). За 5-10 хв до завершення приготування додають сіль.</t>
    </r>
  </si>
  <si>
    <t>середня вартість</t>
  </si>
  <si>
    <t>кавовий напій</t>
  </si>
  <si>
    <t>крохмал</t>
  </si>
  <si>
    <t>дріжджі</t>
  </si>
  <si>
    <t>йогурт питний</t>
  </si>
  <si>
    <t>кефір</t>
  </si>
  <si>
    <t>сир твердий</t>
  </si>
  <si>
    <t xml:space="preserve">Чай </t>
  </si>
  <si>
    <t xml:space="preserve">Омлет </t>
  </si>
  <si>
    <t>Капуста тушкована з овочами та курячим м'ясом</t>
  </si>
  <si>
    <t xml:space="preserve">філе </t>
  </si>
  <si>
    <t>капуста білокачанна (свіжа)</t>
  </si>
  <si>
    <t>сіль йодована</t>
  </si>
  <si>
    <t>олія соняшнткова рафінована</t>
  </si>
  <si>
    <t>морква столова свіжа</t>
  </si>
  <si>
    <t>цибуля ріпчаста</t>
  </si>
  <si>
    <t>вершкове масло</t>
  </si>
  <si>
    <t>Вартість/грн.</t>
  </si>
  <si>
    <t>Т.к № 11.05 (Збірник рецептур Клопотенка Є.В.)</t>
  </si>
  <si>
    <t>Какао з молоком</t>
  </si>
  <si>
    <t>Какао-порошок</t>
  </si>
  <si>
    <t>Молоко 2,5%</t>
  </si>
  <si>
    <t>Вода питна</t>
  </si>
  <si>
    <t>В какао-порошок додають окріп (50г) і розтирають до однорідної маси. Потім вливають масу в кип'ячене молоко, і постійно помішуючи, дадають другу частину окропу. Доводлять до кипіння. Напій подають гарячим</t>
  </si>
  <si>
    <t>Риба тушкована з овочами під томатним соусом</t>
  </si>
  <si>
    <t>Т.к. № 4.03 (Збірник рецептур Клопотенка Є.В.)</t>
  </si>
  <si>
    <t>філе куряче (охолоджене)</t>
  </si>
  <si>
    <t>крупа пшоняна</t>
  </si>
  <si>
    <t xml:space="preserve">морква столова свіжа </t>
  </si>
  <si>
    <t>часник сухий</t>
  </si>
  <si>
    <t xml:space="preserve">перець чорний мелений </t>
  </si>
  <si>
    <t>куркума мелена</t>
  </si>
  <si>
    <t>олія рослинна рафінована</t>
  </si>
  <si>
    <t>вода питна</t>
  </si>
  <si>
    <t>лист лавровий</t>
  </si>
  <si>
    <t>олія соняшникова</t>
  </si>
  <si>
    <t>Відварена картопля з вершковим маслом</t>
  </si>
  <si>
    <t>Т.к № 08.12 (Збірник рецептур Клопотенка Є.В.)</t>
  </si>
  <si>
    <t>Нарізану невеликими шматками картоплю закладають у підсолений окріп і варять при слабкому кипінні до готовності. Потім воду зливають і підсушують картоплю при слабкому нагрівнні протягом 3-5 хв. При видачі страву поливають розтопленим вершковим маслом.</t>
  </si>
  <si>
    <t>Салат з капустою та морквою</t>
  </si>
  <si>
    <t>капуста білокачанна свіжа</t>
  </si>
  <si>
    <t>Моркву миють, очіщають, нарізають соломкою. Капусту шинкують, додають сіль. При відпусканні заправляють олією.</t>
  </si>
  <si>
    <t>Салат із буряка зі сметаною</t>
  </si>
  <si>
    <t>Т.к. № 1.35 (Збірник рецептур Клопотенка Є.В.)</t>
  </si>
  <si>
    <t>хмелі сунелі</t>
  </si>
  <si>
    <t>Підготовлений буряк відварюють або запікають доготовності, очищають та нарізають соломкою.  Додають сіль, хмелі сунелі. При відпусканні заправляють сметаною</t>
  </si>
  <si>
    <t>крупа пшонна</t>
  </si>
  <si>
    <t>Т.к № 07.10 (Збірник рецептур Клопотенка Є.В.)</t>
  </si>
  <si>
    <t>морква свіжа</t>
  </si>
  <si>
    <t>яблука свіжі</t>
  </si>
  <si>
    <t xml:space="preserve"> Т.к. № 11.03 (Збірник рецептур Клопотенка Є.В.)</t>
  </si>
  <si>
    <t>сухофрукти</t>
  </si>
  <si>
    <t>Запіканка сирна з яблуком та морквою зі сметаною</t>
  </si>
  <si>
    <t>Сметана для поливання</t>
  </si>
  <si>
    <t>Суп картопляний з макаронними виробами</t>
  </si>
  <si>
    <t>Тюфтелька рибна в сметанно-томатному соусі</t>
  </si>
  <si>
    <t>Каша ячна розсипчаста</t>
  </si>
  <si>
    <t>Вихід, г</t>
  </si>
  <si>
    <t>Понеділок</t>
  </si>
  <si>
    <t>Омлет Скрамбл</t>
  </si>
  <si>
    <t>Всього</t>
  </si>
  <si>
    <t>Вівторок</t>
  </si>
  <si>
    <t>Хліб житній</t>
  </si>
  <si>
    <t>Середа</t>
  </si>
  <si>
    <t>Куліш з курячим м'ясом</t>
  </si>
  <si>
    <t xml:space="preserve">Йогурт </t>
  </si>
  <si>
    <t>Четвер</t>
  </si>
  <si>
    <t>П'ятниця</t>
  </si>
  <si>
    <t xml:space="preserve">Узвар з суміші сухофруктів (без цукру) </t>
  </si>
  <si>
    <t>2-й тиждень</t>
  </si>
  <si>
    <t>Сметана</t>
  </si>
  <si>
    <t>3-й тиждень</t>
  </si>
  <si>
    <t>4-й тиждень</t>
  </si>
  <si>
    <t>Йогурт</t>
  </si>
  <si>
    <t>крупа ячна</t>
  </si>
  <si>
    <t>Суп український з галушками</t>
  </si>
  <si>
    <t>№ 80 (Збірник рецептур Клопотенка Є.В.)</t>
  </si>
  <si>
    <t>100/10</t>
  </si>
  <si>
    <t>№ 79 (Збірник рецептур Клопотенка Є.В.)</t>
  </si>
  <si>
    <t>120/15</t>
  </si>
  <si>
    <t>Філе риби миють, нарізають на шматки вагою 30 г, додають сіль. перець. Моркву та цибулю очищують, миють, нарізають соломкою, Готують соус "Бешамель". На деко попередньо змащене олією, викладають підготовлені овочі, зверху на овочівикладають рибу, поливають моусом. Запікають при температурі 180°C протягом 30хв.</t>
  </si>
  <si>
    <t>Підготовлені, почищені яблука нарізають кубиками і змішують з перетертим сиром кисломолочним, яйцями, сіллю, цукром (крім вікової категорії від 1-3 років), частиною масла вершкового, сметаною, та попередньо замоченою манною крупою. Добре вимішують викладають, на змащене маслом вершковим деко (висота шару не вище 3см) та випікають в духовій шафі при температурі 220-250 °С протягом 20–30 хв. Готовий пудинг охолоджують до 70°С, після чого ріжуть на порційні шматочки трикутної, прямокутної або квадратної форми.</t>
  </si>
  <si>
    <t>яблуко</t>
  </si>
  <si>
    <t>Сирники зі сметаною</t>
  </si>
  <si>
    <t>100/15</t>
  </si>
  <si>
    <t>капуста квашена</t>
  </si>
  <si>
    <t>буряк</t>
  </si>
  <si>
    <t>Т.к. № 08.25 (З.р.Клопотенка Є.В.)</t>
  </si>
  <si>
    <t>булгур</t>
  </si>
  <si>
    <t>йогурт</t>
  </si>
  <si>
    <t xml:space="preserve">Каша гречана розсипчаста </t>
  </si>
  <si>
    <t>Суп-пюре гороховий</t>
  </si>
  <si>
    <t>Шніцель зі свинини</t>
  </si>
  <si>
    <r>
      <t>Технологія приготування</t>
    </r>
    <r>
      <rPr>
        <sz val="10"/>
        <rFont val="Times New Roman"/>
        <family val="1"/>
      </rPr>
      <t>. Рис перебирають та замочують у воді на 1 год, після чого відварюють до готовності (25-30 хв). Підготовлене філе куряче відварюють за слабкого кипіння до готовності (20-30 хв). Відварене м'ясо пропускають через м'ясорубку. Підготовлену нарізану шматочками цибулю ріпчасту злегка обсмажують на олії, нагрітою до 150-160 °С, протягом 2-3 хв, потім додають підготовлену нарізану шматочками моркву та тушкують з додаванням масла вершкового і невеликої кількості води у закритій посудині 20 хв за температури 100 °С. М'ясний фарш, відварений рис, тушковані овочі та підготовлену нашатковану капусту білокачанну змішують, заливають водою і варять за слабкого кипіння до готовності (1-1,5 год). За 5-10 хв до готовності додають томатну пасту, сметану, сіль.</t>
    </r>
  </si>
  <si>
    <r>
      <t>Технологія приготування</t>
    </r>
    <r>
      <rPr>
        <sz val="10"/>
        <rFont val="Times New Roman"/>
        <family val="1"/>
      </rPr>
      <t>. Куряче філе нарізають на продовгуваті смужки та солять. Оброблені яйця збивають. Підготовлені шматочки курячого м’яса спочатку обвалюють у борошні, потім у яйці і наприкінці – у панірувальних сухарях та злегка обсмажують з обох боків до утворення рум’яної скоринки на сковороді з олією нагрітою до 150-160º С. Обсмажені палички викладають на деко та доводять до готовності в духовій шафі за температури 180-200 ºС (13-15 хв).</t>
    </r>
  </si>
  <si>
    <r>
      <t>Технологія приготування</t>
    </r>
    <r>
      <rPr>
        <sz val="10"/>
        <rFont val="Times New Roman"/>
        <family val="1"/>
      </rPr>
      <t>. Підготовлене м'ясо пропускають через м’ясорубку разом з цибулею і хлібом пшеничним (попередньо замоченим у воді), додають сіль, яйця. Добре перемішують, формують вироби у вигляді кульок. Викладають кульки на деко змащене олією, формують гніздечка і наповнюють їх сумішшю з тушкованих овочів та вареного яйця. Готують в духовій шафі 25-30 хв при температурі 200-220 °С, потім засипають твердим сиром і зверху заливають сметаною та доводять до готовності в духовій шафі при температурі 200–220 °С (5–7 хв).
Фарш: овочі (нарізана кубиками цибуля та морква) тушкують з додаванням солі та олії 5-7 хв, охолоджують, додають нарізані кубиками яйця.</t>
    </r>
  </si>
  <si>
    <t xml:space="preserve">Кисіль молочний </t>
  </si>
  <si>
    <t>Овочі нарізають соломкою і пасерують, додають томатну пасту і продовжують пасерування ще 5-7 хв. Макаронні вироби відварюють у підсоленій воді, додають до них пасеровані овочі перемішують та прогрівають.</t>
  </si>
  <si>
    <t>Підготовлений буряк відварюють у шкірці у воді за температури 100 °С до готовності (1,5 год). Потім його очищають від шкірки, нарізають соломкою. У киплячу воду (112,5/150 г) закладають підготовлену нарізану шматочками картоплю і варять за слабкого кипіння до напівготовності (10-15 хв). Підготовлену нарізану шматочками цибулю ріпчасту злегка пасерують на олії 2-3 хв, додають до неї підготовлену нарізану шматочками моркву та пасерують, періодично помішуючи, за температури 100 °С протягом 5-10 хв. У киплячу воду з картоплею кладуть відварений буряк, пасеровані овочі й томатну пасту та варять далі за слабкого кипіння до готовності (10-15 хв). За 5-10 хв до завершення приготування додають сіль, сметану (крім вікової категорії від 1-4 років).</t>
  </si>
  <si>
    <t>Борщ український зі сметаною</t>
  </si>
  <si>
    <t>Каша ячна в'язка</t>
  </si>
  <si>
    <t>Салат морквяно-яблучний з сиром твердим</t>
  </si>
  <si>
    <t>ізюм (за наявності)</t>
  </si>
  <si>
    <t>ізюм(за наявності)</t>
  </si>
  <si>
    <t>Сир кисломолочний пропускають через м'ясорубку, додають цукор (крім вікової категорії від 1-3 років), підготовлені яйця, сіль, ізюм, частину просіяного борошна і добре розмішують. Формують сирники, панірують їх у борошні, злегка обсмажують з обох боків на сковороді з олією, нагрітою до 150-160 °С, упродовж 5-10 хв. Обсмажені сирники викладають на лист та запікають у духовій шафі за температури 220-250 °С до готовності (10-15 хв) .</t>
  </si>
  <si>
    <t>ізюм</t>
  </si>
  <si>
    <t xml:space="preserve">Каша рисова  </t>
  </si>
  <si>
    <t>В киплячу воду засипають миті та перебрані сухофрукти. Доводять до кипіння,варять 10-15 хв.. Настоюють 1-2 години.Процідити узвар. Охолоджують до температури 12-15°С</t>
  </si>
  <si>
    <t xml:space="preserve">Всі інгридієнти змішують в деко та доводять до готовності в духовій шафі при температурі 180°С </t>
  </si>
  <si>
    <r>
      <t>Технологія приготування</t>
    </r>
    <r>
      <rPr>
        <sz val="10"/>
        <rFont val="Times New Roman"/>
        <family val="1"/>
      </rPr>
      <t>. Філе нарізають нарізають на шматочки, пропускають через м’ясорубку разом із замоченим у воді хлібом пшеничний, додають сіль, добре перемішують, ще раз пропускають через м’ясорубку і вибивають. Готову котлетну масу розділяють на порції, формують котлети панірують в сухарях, потім обсмажують з обох боків при температурі 150-160С протягом 5-7 хв і доводять до готовності в духовій шафі при температурі 220-250С (15-20 хв).</t>
    </r>
  </si>
  <si>
    <t>Підготовлене філе курки, нарізане на порційні шматки обсмажують з обох боків до утворення золотистої скоринки (3-5 хв), заливають гарячою водою в кількості 20-30 % від маси набору продуктів і тушкують 30-40 хв. Потім додають пасеровані, нарізані кубиками картоплю, моркву, цибулю ріпчасту, соус томатний та тушкують до готовності (15-20 хв).
Соус томатний: Томатну пасту пасерують 5-10 хв, з’єднують з білим соусом і варять 25-30 хв. В кінці приготування додають сіль, Готовий соус проціджують. Для приготування білого соусу пасерують просіяне борошно при безперервному помішуванні до утворення світло кремового кольору, не допускаючи пригорання. В пасероване борошно, охолоджене до 60-70 0С вливають четверту частину гарячої води та вимішують до утворення однорідної маси, потім поступово додають решту води. Видають рагу разом із соусом.</t>
  </si>
  <si>
    <r>
      <t>Технологія пртготування.</t>
    </r>
    <r>
      <rPr>
        <sz val="10"/>
        <rFont val="Times New Roman"/>
        <family val="1"/>
      </rPr>
      <t>Яйця замочують у 2%-му розчині харчової соди на 30 хв, після чого миють під проточною водою. Підготовлені яйця збивають, добавляють просіяне борошно, розведене молоком, сіль. Ще раз збивають до отримання однорідної маси. Підготовлену суміш виливають на розігрітий лист, змащений олією, шаром завтовшки 2,5-3 см. Випікають у духовій шафі за температури 180-200 °С до готовності (10-15 хв). Нарізають порційними шматками.</t>
    </r>
  </si>
  <si>
    <t>Підготовлену моркву відварюють до готовності і протирають або мілко нарізають. Яйця замочують у 2% розчині харчової соди на 30 хв, після чого миють під проточною водою. Підготовлені яйця добре збивають міксером, додають моркву, сіль, воду і ще раз збивають. Яєчну суміш виливають на розігрітий лист, змащений маслом вершковим, шаром завтовшки 2,5-3 см. Випікають у духовій шафі за температури 180-200°С до готовності (10-15 хв) Готову страву охолоджують до температури 70ºС та нарізають на порції у вигляді прямокутників, трикутників, ромбів.</t>
  </si>
  <si>
    <t>Затверджую</t>
  </si>
  <si>
    <t xml:space="preserve">Начальник відділу освіти, сім'ї, молоді та спорту Губиниської селищної ради </t>
  </si>
  <si>
    <t>_______________</t>
  </si>
  <si>
    <t>"__"______________2022року</t>
  </si>
  <si>
    <t>"__"_____________2022року</t>
  </si>
  <si>
    <t>Вартість оного дня/грн.</t>
  </si>
  <si>
    <t>Салат з моркви, сиру та сметаною</t>
  </si>
  <si>
    <t>маса брутто,г</t>
  </si>
  <si>
    <t>вода</t>
  </si>
  <si>
    <t>сіль</t>
  </si>
  <si>
    <t xml:space="preserve">                    Технологія приготування.</t>
  </si>
  <si>
    <t>олія</t>
  </si>
  <si>
    <t>картопля</t>
  </si>
  <si>
    <t>морква</t>
  </si>
  <si>
    <t>цибуля</t>
  </si>
  <si>
    <t>томатна паста</t>
  </si>
  <si>
    <t>борошно</t>
  </si>
  <si>
    <t>крупа манна</t>
  </si>
  <si>
    <t>молоко</t>
  </si>
  <si>
    <t>цукор</t>
  </si>
  <si>
    <t>масло вершкове</t>
  </si>
  <si>
    <t>Голубці ліниві з курячим м'ясом (свинним)</t>
  </si>
  <si>
    <t>Борщ з картоплею зі сметаною</t>
  </si>
  <si>
    <t>Для соусу змішують томатну пасту, 150 мл. води, сіль,олію. Філе куряче нарізають на шматочки по 30-35 г. складають в товстостінний посуд,заливають соус та тушкують при температурі 180°С, поступово додаючи воду,протягом 20-25 хв. до готовності.</t>
  </si>
  <si>
    <t>Каша пшенична розсипчаста з маслом</t>
  </si>
  <si>
    <t>В киплячу підсолену воду всипають підготовлену крупу. Варять, помішуючи до загущення (10-15хв). Потім посуд щільно закривають кришкою і залишають на плиті із зменшеним нагрівом для упрівання каші до готовності (1год).. Розсипчасту кашу подають з маслом.</t>
  </si>
  <si>
    <t>В киплячу підсолену воду всипають підготовлену крупу. Варять, з додаванням масла вершкового по кількості 50% від загальної маси, помішуючи до загустіння (10-15 хв). Після чого додають решту масла вершкового, посуд щільно закривають кришкою і залишають на плиті із зменшеним нагрівом для упрівання каші до готовності.</t>
  </si>
  <si>
    <t>Макаронні вироби</t>
  </si>
  <si>
    <t>Томатна паста</t>
  </si>
  <si>
    <t>Картоплю чистять, нарізають невеликими шматочками, складають у каструлю, заливають водою, щоб картопля була повністю покрита. Цибулю шинкують, пасерують на олії, додають томатну пасту і пасерують ще 5–6 хв. Потім пасеровані овочі з’єднують з картоплею та тушкують до готовності (20–30 хв). За 5-10 хв до кінця приготування додають сіль, масло вершкове.</t>
  </si>
  <si>
    <t xml:space="preserve">томатна паста </t>
  </si>
  <si>
    <t>Підготовлене куряче філе нарізають шматочками по 30-35 г, посипають сіллю і перцем чорним меленим, обсмажують на 1/2 рослинної олії.Очищнні моркву та цибулю нарізають соломкою, пасерують на 1/2 порції олії з додаванням томатної пасти. Рис перебирають і промивають спочатку в теплій, а потім гарячій воді.Обсмажене м'ясо птиці і пасеровані овочі перекладають в товстостінний посуд, добре перемішують, заливають гарячим бульйоном або водою, доводять до кипіння.В киплячу масу додають рис і варять до напівготовності.Після того як рис вбере всю рідину, посуд закривають кришкою, поміщають на деко з водоюі ставлять в духовкуку на 25-40 хв.</t>
  </si>
  <si>
    <t>Банош</t>
  </si>
  <si>
    <t>Капуста квашена</t>
  </si>
  <si>
    <t xml:space="preserve">Курка тушкована в соусі гуляш </t>
  </si>
  <si>
    <t>молоко коров'яче питне</t>
  </si>
  <si>
    <t xml:space="preserve">борошно пшеничне цільнозернове </t>
  </si>
  <si>
    <t>сіль йодоване</t>
  </si>
  <si>
    <t>олія соняшникова рафінована</t>
  </si>
  <si>
    <r>
      <t xml:space="preserve">Технологія приготування. </t>
    </r>
    <r>
      <rPr>
        <sz val="10"/>
        <color indexed="8"/>
        <rFont val="Times New Roman"/>
        <family val="1"/>
      </rPr>
      <t>Яйця розбивають в ємкість, збивають білки з жовтками, додають молоко, борошно пшеничне та сіль. На розігріту пательню змащену соняшниковою олією вливають яєчну суміш. ,Постійно помішують масу від країв до центру до повного загустіння впродовж 8-10 хв.</t>
    </r>
  </si>
  <si>
    <t>Т.к № 07.13 (Збірник рецептур Клопотенка Є.В.)</t>
  </si>
  <si>
    <t>Львівський сирник з морквою та сметаною</t>
  </si>
  <si>
    <t>крохмаль картопляний</t>
  </si>
  <si>
    <t>Сметана для подачі</t>
  </si>
  <si>
    <t xml:space="preserve">цибуля ріпчаста </t>
  </si>
  <si>
    <t>Підготовлене куряче філе, нарізають шматочками, злегка обсмажують на сковороді з олією, нагрітою до 150-160 °С упродовж 5-10 хв, заливають водою і тушкують за слабкого кипіння 30 хв. Підготовлену нарізану шматочками цибулю ріпчасту злегка пасерують на олії 2-3 хв, додають підготовлену нарізану шматочками моркву та пасерують з додаванням томатної пасти, періодично помішуючи, за температури 150-160°С протягом 5-10 хв. Пасеровані овочі додають до тушкованого м’яса та тушкують далі за температури 100 °С до готовності (20 хв). За 5-10 хв. до завершення приготування додають сіль.</t>
  </si>
  <si>
    <t>Сир кисломолочний перепускають через м’ясорубку, додають манну крупу. В отриману масу поступово вливають розтерті з цукром (крім вікової категорії від 1-3 років) яєчні жовтки. Перемішують і обережно вводять збиті в піну яєчні білки та 2/3 частини молока. Масу ділять на дві рівні частини. Какао розводять рештою молока до однорідної маси і додають в одну сирну частину. Викладають на змащений олією лист сирну масу, почергово білу та з какао, шаром 2,5-3 см. Випікають в духовій шафі за температури 180-200 °С (30-40 хв). Охолоджують до 70°С та нарізають на порційні шматочки трикутної, квадратної або прямокутної форми.</t>
  </si>
  <si>
    <t>У протертий сир додають 2/3 просіяного борошна, підготовлені яйця, цукор (крім вікової категорії від 1-3 років), сіль і ретельно перемішують до однорідної маси. Отриману масу викладають на стіл, посипаний рештою борошна, розкачують у пласт завтовшки 1 см. Розкатане тісто нарізають на ромбики завширшки 2-2,5 см. Підготовлені вареники відварюють у підсоленій воді за помірного кипіння до готовності (4-5 хв). Вареники подають зі сметаною</t>
  </si>
  <si>
    <t>какао - порошок</t>
  </si>
  <si>
    <t>ст. 136
«Организации питания детей в дошкольных учреждениях»,
А.С. Алексеева, Л.В. Дружинина, К.С. Ладодо
Видання 1990 р</t>
  </si>
  <si>
    <t>Пудинг сирно – яблучний</t>
  </si>
  <si>
    <t>Підготовлену моркву шинкують і тушкують з молоком і маслом вершковим у закритій посудині за температури 100 °С до готовності (20 хв). Потім змішують із протертим сиром кисломолочним, підготовленими жовтками, цукром (крім вікової категорії від 1-3 років), попередньо підготовленою крупою манною. Масу добре вимішують, додають збиті білки, сіль, обережно перемішують і викладають на змащений маслом вершковим лист шаром завтовшки 2,5-3 см та запікають у духовій шафі за температури 220-250 °С до готовності (20 хв). Охолоджують до температури 70 °С та нарізають на порції.</t>
  </si>
  <si>
    <t>Рецептура № 702 «Сборник рецептур блюд и кулинарных изделий для предприятий общественного питания» Видання 1982 р</t>
  </si>
  <si>
    <t>ст. 395 Методичний посібник «Організація харчування дітей у дошкільних навчальних закладах»; Видання 2014р</t>
  </si>
  <si>
    <t>Т.к. № 6.03 (Збірник рецептур Клопотенка Є.В.)</t>
  </si>
  <si>
    <t>Т.к. № 6.02 (Збірник рецептур Клопотенка Є.В.)</t>
  </si>
  <si>
    <t>ст. 496 Методичний посібник «Організація харчування дітей у дошкільних навчальних закладах» Видання 2014р</t>
  </si>
  <si>
    <t>Рецептура № 305 «Сборник рецептур блюд и кулинарных изделий для предприятий общественного питания при общеобразовательных школах» В.Т. Лапшина Видання 2004 р</t>
  </si>
  <si>
    <t>Рецептура № 354 «Сборник рецептур блюд и кулинарных изделий для предприятий общественного питания при общеобразовательных школах» В.Т. Лапшина Видання 2004 р</t>
  </si>
  <si>
    <t>Примірне чотиритижневе сезонне меню для харчування дітей віком від 4 до 6 (7) років в освітніх закладах Губиниської селищної ради:</t>
  </si>
  <si>
    <t>ст. 133 «Организации питания детей в дошкольных учреждениях», А.С. Алексеева, Л.В. Дружинина, К.С. Ладодо Видання1990 р</t>
  </si>
  <si>
    <t>ст. 495 Методичний посібник «Організація харчування дітей у дошкільних навчальних закладах» Видання 2014 р</t>
  </si>
  <si>
    <t>ст. 262 «Питание детей», М.И. Снигур, З.Т. Корешкова Видання 1988 р</t>
  </si>
  <si>
    <t>Рецептура № 345 «Сборник рецептур блюд (технологических карт) для питания школьников» Видання1990 р</t>
  </si>
  <si>
    <t>Рецептура № 863 «Сборник рецептур блюд и кулинарных изделий для предприятий общественного питания» Видання1982 р</t>
  </si>
  <si>
    <t>Рецептура № 864 «Сборник рецептур блюд и кулинарныхизделий для предприятий общественного питания» Видання 1982 р</t>
  </si>
  <si>
    <t>Рецептура № 362 «Сборник рецептур блюд (технологических карт) для питанияшкольников» Видання1990 р</t>
  </si>
  <si>
    <t>Рецептура № 1009 «Сборник рецептур блюд и кулинарных изделий для предприятий общественного питания» Видання 1982 р</t>
  </si>
  <si>
    <t>ст. 118 «Организации питания детей в дошкольных учреждениях», А.С. Алексеева, Л.В. Дружинина, К.С. Ладодо Видання 1990 р</t>
  </si>
  <si>
    <t>ст. 120 «Сучасна картотека страв» Видання 2009 р</t>
  </si>
  <si>
    <t xml:space="preserve"> Рецептура № 933 «Сборник рецептур блюд и кулинарных изделий для предприятий общественного питания» Видання 1982 р</t>
  </si>
  <si>
    <t>ст. 113 «Питание детей раннего и дошкольного возраста» , В.Г. Кисляковская, Л.П. Васильева, Т.Б. Гурвич Видання: 1983 р</t>
  </si>
  <si>
    <t>Т.к. № 4.01 (Збірник рецептур Клопотенка Є.В.)</t>
  </si>
  <si>
    <t>лавровий лист</t>
  </si>
  <si>
    <t>перець чорний мелений</t>
  </si>
  <si>
    <t>Маса вареного м'яса</t>
  </si>
  <si>
    <t>соус сметанний</t>
  </si>
  <si>
    <t>Яйце відварне</t>
  </si>
  <si>
    <t>Омлет</t>
  </si>
  <si>
    <t>Гречка</t>
  </si>
  <si>
    <t xml:space="preserve">Рис </t>
  </si>
  <si>
    <t>Манка</t>
  </si>
  <si>
    <t>Вівсяні пластівці</t>
  </si>
  <si>
    <t xml:space="preserve">Макарони </t>
  </si>
  <si>
    <t>Масло</t>
  </si>
  <si>
    <t>Олія</t>
  </si>
  <si>
    <t>Яйце</t>
  </si>
  <si>
    <t>Молоко</t>
  </si>
  <si>
    <t>Філе</t>
  </si>
  <si>
    <t>Риба</t>
  </si>
  <si>
    <t>Цибуля</t>
  </si>
  <si>
    <t>Морква</t>
  </si>
  <si>
    <t>Картопля</t>
  </si>
  <si>
    <t>Капуста</t>
  </si>
  <si>
    <t>Буряк</t>
  </si>
  <si>
    <t>Том паста</t>
  </si>
  <si>
    <t>Хліб</t>
  </si>
  <si>
    <t>Печиво</t>
  </si>
  <si>
    <t>Пряник</t>
  </si>
  <si>
    <t>Цукор</t>
  </si>
  <si>
    <t>Чай</t>
  </si>
  <si>
    <t>Какао</t>
  </si>
  <si>
    <t>Молоко згущене</t>
  </si>
  <si>
    <t>Сіль</t>
  </si>
  <si>
    <t>Сік фруктовий</t>
  </si>
  <si>
    <t>Творог</t>
  </si>
  <si>
    <t>Яблуко</t>
  </si>
  <si>
    <t>Банан</t>
  </si>
  <si>
    <t>Василівська гімназія ,Вільненський ліцей, Новостепанівська гімназія, Попасненська гімназія, Гнатівська гімназія, Миколаївський ліцей, Хащівська філія комунального закладу “Миколаївський заклад загальної середньої освіти (опорний заклад)”, філія Євецько-Миколаївська гімназія Губиниського ліцею, філія Івано-Михайлівська гімназія Губиниського ліцею, , КЗ "Заклад дошкільної освіти “Дюймовочка”, КЗ "Заклад дошкільної освіти “Івасик-Телесик”,  КЗ " Королівський заклад дошкільної освіти “Малятко”, КЗ "Мар'янівський заклад дошкільної освіти “Сонечко”, КЗ "Миколаївський заклад дошкільної освіти “Чебурашка” Губиниської селищної ради Новомосковського району Дніпропетровської області на 2022 рік.</t>
  </si>
  <si>
    <t>Горох</t>
  </si>
  <si>
    <t>сухоф</t>
  </si>
  <si>
    <t>Хімічний склад</t>
  </si>
  <si>
    <t>Голубці ліниві з свинним м'ясом</t>
  </si>
  <si>
    <t>філе курятини</t>
  </si>
  <si>
    <t>куркума (за наявності)</t>
  </si>
  <si>
    <t>Печеня  з куркою</t>
  </si>
  <si>
    <t>Т.к № 4.04 (З.р. Клопотенка Є.В.)</t>
  </si>
  <si>
    <t>Плов з курячим м'ясом</t>
  </si>
  <si>
    <t>Борщ з картоплею із сматаною</t>
  </si>
  <si>
    <t>Т.к № 07.12 (Збірник рецептур Клопотенка Є.В.)</t>
  </si>
  <si>
    <t>Нарізане шматочками по 30-35 г куряче філе посипають сіллю, перцем та куркумою, обсмажують. Нарізані соломкою моркву і цибулю пасерують з томатною пастою, додають сушений часник та обсмажене м'ясо, вершкове масло, добре перемішують, заливають водою, доводять до кипіння. В киплячу масу додають добре перебране, промите спочатку теплою,потім гарячою водою пшоно (крупа:вода-1:2) і варять до напівготовності. Після того як пшоно вбере майже всю рідину, посуд щільно закривають кришкою, розміщують на деко з водою і ставлять в духовку на 25-40 хв. Подають  рівномірно розподіляючи пшоно з м'ясом і овочами</t>
  </si>
  <si>
    <t>Т.к.№08.28(Збірник рецептур Клопотенка Є.В.)</t>
  </si>
  <si>
    <t>крупа кукурудзяна</t>
  </si>
  <si>
    <t>Курка тушкована в соусі гуляш</t>
  </si>
  <si>
    <t>сухарі панірувальні</t>
  </si>
  <si>
    <t>Запіканка сирна з бананом та сметаною</t>
  </si>
  <si>
    <t>банан</t>
  </si>
  <si>
    <t>сухарі</t>
  </si>
  <si>
    <t xml:space="preserve">яйця курячі харчові / </t>
  </si>
  <si>
    <t>Картопля тушкована з цибулею та томатом</t>
  </si>
  <si>
    <t>Булгур (розсипчатий)</t>
  </si>
  <si>
    <t>Булгур промивають та засипають у киплячу, підсолену воду. ,Після закипапання зменшують нагрів, додають олію і відварюють ло готовності.</t>
  </si>
  <si>
    <t>Гуляш курячий</t>
  </si>
  <si>
    <t>цибуя ріпчаста</t>
  </si>
  <si>
    <t>Крупу перебирають, відділяють сторонні домішки, промивають декілька разів у холодній волі. У киплячу підсолену воду закладають крупу,  варятьдо готовності. Кашу подають з вершковим маслом.</t>
  </si>
  <si>
    <t xml:space="preserve">Відварений буряк очищають, нарізають соломкою або кубиками, прогрівають з маслом, додають пасеровану цибулю, сіль, соус сметанний і тушкують 10 хв при слабкому нагріванні. Соус сметанний: в гарячий білий соус закладають сметану, сіль і варять 3-5 хв, після чого соус проціджують та доводять до кипіння. 
</t>
  </si>
  <si>
    <t>Капусту квашену перебирають. При відпусканні заправляють олією.</t>
  </si>
  <si>
    <t>Найменування продуктів</t>
  </si>
  <si>
    <t>Маса нето</t>
  </si>
  <si>
    <t>Білки</t>
  </si>
  <si>
    <t>Жири</t>
  </si>
  <si>
    <t>Вуглеводи</t>
  </si>
  <si>
    <t>Енергетична ціннічть</t>
  </si>
  <si>
    <t>4-6 років</t>
  </si>
  <si>
    <t>1 тиждень</t>
  </si>
  <si>
    <t>Сніданок</t>
  </si>
  <si>
    <t>Каша кукурудзяна з сиром твердим</t>
  </si>
  <si>
    <t>Булгур</t>
  </si>
  <si>
    <t>Суп селянський з перловою крупою та сметаною</t>
  </si>
  <si>
    <t>Зварити манну крупу. Змішати її з перетертим сиром, яйцями, натертою морквою та яблуками, ізюмом, цукром, куркумою, ванілін.Підготовлену масу викласти шаром 3-4 см.на змащений рослинним маслом і посипаний сухарями деко. Поверхню маси роз рівняти, змастити сметаною та запікатиу духовій шафі при темп.180-200°С, протягом 20-30 хв. до утворення на поверхні рум'яної скоринки. При відпустці нарізану на шматки квадратної форми запіканку поливають сметаною.</t>
  </si>
  <si>
    <t>Підготовлену масу викласти шаром 3-4 см.на змащений рослинним маслом і посипаний сухарями деко. Поверхню маси роз рівняти, змастити сметаною та запікатиу духовій шафі при темп.180-200°С, протягом 20-30 хв. до утворення на поверхні рум'яної скоринки. При відпустці нарізану на шматки квадратної форми запіканку поливають сметаною.</t>
  </si>
  <si>
    <t>Сир кисломолочний подрібнити, змішати з цукром та ванільним цукром, взбитими яйцями, натертою на терці моркву, ізюм. Додати крохмаль, борошно просіяне, сіль, вершкове масло. Замісити тістодо однорідної консистенції. Розподілити масу в деко, змазане маслом, запікати при температурі 180° протягом 30 хв. При подачі нарізати на порційні шматки, та полити сметаною</t>
  </si>
  <si>
    <t>Т.к. 1.24  (З.р.Клопотенка Є.В.)</t>
  </si>
  <si>
    <t>Риба запечена з морквою та цибулею під соусом "'Бешамель"</t>
  </si>
  <si>
    <t xml:space="preserve">морква свіжа </t>
  </si>
  <si>
    <t>цибуля рібчаста</t>
  </si>
  <si>
    <t>олія соняшникова для змащування деко</t>
  </si>
  <si>
    <t>соус "Бешамель"</t>
  </si>
  <si>
    <t xml:space="preserve">сир твердий </t>
  </si>
  <si>
    <t>Апельсин</t>
  </si>
  <si>
    <t>ГАРНИР</t>
  </si>
  <si>
    <t xml:space="preserve">Філе риби миють, нарізають на шматки вагою 30 г, додають сіль. Моркву та цибулю очищують, миють, нарізають соломкою, пасерують на олії соняшниковій. Томатну пасту розводять, додаючи 50г холодної кип'яченої води. в посуд викладають пасеровані овочі, зверху на овочі викладають щільно рибу поливають розведеною томатною пастою, додають лавровий лист.  Тушкують при температурі 180°C протягом 30хв. </t>
  </si>
  <si>
    <t>Соус сметанний</t>
  </si>
  <si>
    <t>№ 76 (Збірник рецептур Клопотенка Є.В.)</t>
  </si>
  <si>
    <t>Т.к.№4.,13 (Збірник рецептур Клопотенка Є.В.)</t>
  </si>
  <si>
    <t>ДЕСЕРТИ</t>
  </si>
  <si>
    <t>НАПОЇ</t>
  </si>
  <si>
    <t>ФРУКТИ</t>
  </si>
  <si>
    <t>БОРОШНЯНІ ВИРОБИ</t>
  </si>
  <si>
    <t>СОУСИ ТА ЗАПРАВКИ</t>
  </si>
  <si>
    <t>Соус "Бешамель"</t>
  </si>
  <si>
    <t>Т.к № 10.03 (Збірник рецептур Клопотенка Є.В.)</t>
  </si>
  <si>
    <t>Т.к.№3.02 (Збірник рецептур Клопотенка Є.В.)</t>
  </si>
  <si>
    <t>Меню-розкладка 2022року для ДНЗ</t>
  </si>
  <si>
    <t>Бігос овочево – свинний</t>
  </si>
  <si>
    <t>сіль йодована для варки</t>
  </si>
  <si>
    <t>Вареники ліниві зі сметаною</t>
  </si>
  <si>
    <t>Омлет з морквою</t>
  </si>
  <si>
    <t>ДРУГІ СТРАВИ</t>
  </si>
  <si>
    <t>Буряк, тушкований в сметанному соусі</t>
  </si>
  <si>
    <t>горох лущений</t>
  </si>
  <si>
    <t>макаронні вироби</t>
  </si>
  <si>
    <t>Галушки:</t>
  </si>
  <si>
    <t>рис</t>
  </si>
  <si>
    <t>Фрикаделька:</t>
  </si>
  <si>
    <t>свинина</t>
  </si>
  <si>
    <t>Свинина</t>
  </si>
  <si>
    <t xml:space="preserve">Молоко кип'ячене </t>
  </si>
  <si>
    <t>Суп гречаний</t>
  </si>
  <si>
    <t>Чахохбілі з куркою</t>
  </si>
  <si>
    <t>43/60</t>
  </si>
  <si>
    <t>Суп з фрикадельками та рисом (Суп із сочевиці з м'ясною фрикаделькою)</t>
  </si>
  <si>
    <t>САЛАТИ</t>
  </si>
  <si>
    <t xml:space="preserve">Яблуко </t>
  </si>
  <si>
    <t xml:space="preserve"> Т.к. № 12.01 (З.р.Клопотенка Є.В.)</t>
  </si>
  <si>
    <t>Апельсин свіжий</t>
  </si>
  <si>
    <t>Молоко кип'ячене</t>
  </si>
  <si>
    <t>Каша гречана розсипчаста</t>
  </si>
  <si>
    <t>Каша кукурудзяна з маслом</t>
  </si>
  <si>
    <t>Підготовлену нарізану шматочками цибулю ріпчасту злегка пасерують на маслі вершковому (2-3 хв), потім додають підготовлену нарізану шматочками моркву та пасерують, періодично помішуючи, за температури 100 °С 5-10 хв. У киплячу воду закладають підготовлену нарізану кубиками картоплю та варять за слабкого кипіння до напівготовності (10-15 хв). Потім додають макаронні вироби, пасеровані овочі і продовжують варити за слабкого кипіння до готовності (15-20 хв). За 5-10 хв до завершення приготування додають сіль.</t>
  </si>
  <si>
    <t>У киплячу воду закладають підготовлену нарізану шматочками картоплю та варять за слабкого кипіння 10-15 хв. Підготовлену нарізану шматочками цибулю ріпчасту злегка пасерують на маслі вершковому 2-3 хв, після чого додають підготовлену нарізану шматочками моркву та пасерують, періодично помішуючи, за температури 150-160 °С протягом 5-10 хв. До картоплі додають пасеровані овочі та підготовлене пшоно і продовжують варити за слабкого кипіння до готовності (30-35 хв). За 5 хв до завершення приготування додають сіль, сметану.</t>
  </si>
  <si>
    <t>Підготовлені натерту на тертці моркву та дрібно нарізану цибулю ріпчасту пасерують на олії за температури 100 °С протягом 5-10 хв. У киплячу воду (127,5/170 г) кладуть підготовлену нарізану шматочками картоплю, доводять до кипіння, додають пасеровані овочі та варять за слабкого кипіння до готовності (20 хв). За 5-10 хв до завершення приготування кладуть готові галушки, додають сіль.
Галушки. У воду кладуть масло вершкове та доводять до кипіння. У окріп, помішуючи, всипають просіяне борошно, заварюють тісто і не перестаючи помішувати, прогрівають протягом 5-10 хв. Після цього масу охолоджують до 60-70 °С, додають у 3-4 прийоми підготовлені сирі яйця і перемішують. Приготовлене тісто скачують джгутом і нарізають шматочками. Для відварювання 1 кг галушок беруть 5 л рідини. Варять їх за слабкого кипіння 5-7 хв.</t>
  </si>
  <si>
    <t>Підготовлену нарізану шматочками цибулю злегка пасерують на маслі вершковому 2–3 хв, потім додають підготовлену нарізану моркву та пасерують, періодично помішуючи, за температури 150-160 ºС (5–10 хв). У киплячу воду (100/133,5 г) додають підготовлену нарізану кубиками картоплю, варять за слабого кипіння до напівготовності (10 хв). Підготовлені яйця відварюють (10 хв), обчищають та подрібнюють. У киплячу воду з картоплею додають крупу манну, пасеровані овочі і варять за слабкого кипіння до готовності (10-15 хв). Після чого додають нарізані варені яйця, сіль, сметану і варять ще 5–7 хв.</t>
  </si>
  <si>
    <t xml:space="preserve">Технологія приготування. </t>
  </si>
  <si>
    <t>Цибулю ріпчасту нарізають кубиками, пасерують на олії 2-3 хв, з’єднують з морквою, нарізаною міленькими кубиками, і томатною пасто і тушкують під кришкою до готовності 7-10 хв. В киплячу воду кладуть промитий рис, нарізану кубиками картоплю і варять до напівготовності (15-20 хв). Після чого в суп додають, тушковані овочі, сіль і варять до готовності (20 хв). За 5 хв до закінчення приготування додають сметану.</t>
  </si>
  <si>
    <t>Погоджую</t>
  </si>
  <si>
    <t xml:space="preserve">О.В. Щербакова </t>
  </si>
  <si>
    <t>Меню складено відповідно до збірника рецептур страв для харчування дітей шкільного віку в організованих освітніх та оздоровчих закладах ФОП Клопотенко Є.В.рекомендованого примірного чотиритижневого сезонного меню рекомендованого для організації триразового харчування дітей віком від 1 до 6(7) років у закладах освіти та інших організованих дитячих колективах (по Клопотенко Є.В.)</t>
  </si>
  <si>
    <t>_________________С.Ф. Плачков</t>
  </si>
  <si>
    <t xml:space="preserve">                              </t>
  </si>
  <si>
    <t>Начальник Новомосковського управління Головного управління Держпродспоживслужби у Дніпропетровській області</t>
  </si>
  <si>
    <t>Горох замочують у воді протягом 3 год, після чого воду зливають, додають чисту і варять горох до розм’якшення. Підготовлену натерту на тертці моркву та дрібно нарізану цибулю пасерують на маслі вершковому за температури 150-160°С протягом 5-10 хв. Пасеровані овочі додають до гороху і варять ще 10-15хв. Доведені до готовності овочі та горох перетирають через сито або перетирочну машину, додають розведене у воді борошно, сіль і кип’ятять 3-5 хв.</t>
  </si>
  <si>
    <t>Підготовлену нарізану шматочками цибулю злегка пасерують на олії 2–3 хв, додають підготовлену нарізану соломкою моркву та пасерують, періодично помішуючи, за температури 100 ºС 5–10 хв. У киплячу воду (150/200 г) кладуть підготовлену гречану крупу, варять за слабого кипіння 15–20 хв, додають підготовлену нарізану кубиками картоплю та пасеровані овочі і варять за слабого кипіння до готовності (20 хв). За 5–10 хв до завершення приготування додають сіль, масло вершкове.</t>
  </si>
  <si>
    <t>Підготовленні натерту на терці моркву та дрібно нарізану цибулю ріпчасту пасерують на олії за температури 100 °С протягом 5-10хв. У киплячу воду закладають підготовлену крупу, підготовлену та нарізану шматочками  картоплю. Доводять усе до кипіння (1-2 хв). Потім додають пасеровані овочі і варять за слабкого кипіння до готовності (20-25 хв). За 5 хв до закінчення приготування додають сіль, сметану.</t>
  </si>
  <si>
    <r>
      <t xml:space="preserve">Технологія приготування. </t>
    </r>
    <r>
      <rPr>
        <sz val="10"/>
        <color indexed="8"/>
        <rFont val="Times New Roman"/>
        <family val="1"/>
      </rPr>
      <t>Цитрусові перед подачею очищають від кожури та нарізають відповідної маси. Подають без цукру ті інших підсолодувачів</t>
    </r>
  </si>
  <si>
    <r>
      <t xml:space="preserve">Технологія приготування. </t>
    </r>
    <r>
      <rPr>
        <sz val="10"/>
        <color indexed="8"/>
        <rFont val="Times New Roman"/>
        <family val="1"/>
      </rPr>
      <t>Підготовлені фрукти або ягоди подають на тарільці.</t>
    </r>
  </si>
  <si>
    <r>
      <t>Технологія приготування.</t>
    </r>
    <r>
      <rPr>
        <sz val="10"/>
        <color indexed="8"/>
        <rFont val="Times New Roman"/>
        <family val="1"/>
      </rPr>
      <t xml:space="preserve"> Підготовлені фрукти або ягоди подають на тарільці.</t>
    </r>
  </si>
  <si>
    <t>Підготовлені моркву та буряк відварюють у шкірці у воді за температури 100 ºС до готовності (моркву – 25 хв, буряк – 1,5 год). Потім їх обчищають, нарізають соломкою. Нарізані моркву та буряк, підготовлену нарізану шматочками цибулю тушкують на олії з додаванням масла вершкового та невеликої кількості води у закритій посудині за температури 100 ºС протягом 10–15 хв. Після чого додають томатну пату і тушкують далі за слабкого кипіння ще 5–7 хв. У киплячу воду (120/160 г) закладають підготовлену нарізану кубиками картоплю та доводять до кипіння (1–2 хв), додають підготовлену нашатковану капусту і варять за слабкого кипіння до напівготовності (10–15 хв). Після чого закладають тушковані овочі та продовжують варити за слабкого кипіння до готовності (15–20 хв). За 3-5хв до завершення приготування додають сіль, сметану, підготовлену зелень та доводять страву до кипіння . Борщ залишають на плиті для настоювання (20–30 хв).</t>
  </si>
  <si>
    <t>Рагу із курятини</t>
  </si>
  <si>
    <t>Каша рисова</t>
  </si>
  <si>
    <t>Каша пшенична в’язка</t>
  </si>
  <si>
    <t>Борщ український</t>
  </si>
  <si>
    <t>філе</t>
  </si>
  <si>
    <t>Яблука миють під проточною водою, ополіскують кип’яченою водою. Вибирають ножем насіннєву серцевину зі сторони хвостика, в отвір засипають цукор (крім вікової категорії від 1-3 років). Яблука викладають на лист, поливають водою і запікають в духовій шафі за температури 200-240 0С до готовності (20-25 хв). Перед видачею охолоджують.</t>
  </si>
  <si>
    <t>Підготовлені яблука, розрізають навпіл та видаляють насіннєве гніздо. Половинки яблук заповнюють фаршем із сиру кисломолочного, складають їх на лист та запікають у духовій шафі за температури 220-250 °С до готовності (10-15 хв).
Фарш. Сир кисломолочний протирають, ретельно перемішують з підготовленими яйцями та цукром (крім вікової категорії від 1-3 років).</t>
  </si>
  <si>
    <t>Молоко перед видачею кип’ятять у посудину, призначеній лише для цього.</t>
  </si>
  <si>
    <t>Соус сметанний з томатом</t>
  </si>
  <si>
    <t>капуста</t>
  </si>
  <si>
    <t>Гуляш свинний</t>
  </si>
  <si>
    <t xml:space="preserve">Підготовлену свинину, нарізають шматочками, злегка обсмажують на сковороді з олією, нагрітою до 150-160 °С упродовж 5-10 хв, заливають водою і тушкують за слабкого кипіння 30 хв. Підготовлену нарізану шматочками цибулю ріпчасту злегка пасерують на олії 2-3 хв, додають підготовлену нарізану шматочками моркву та пасерують з додаванням томатної пасти, періодично помішуючи, за температури 150-160°С протягом 5-10 хв. Пасеровані овочі додають до тушкованого м’яса та тушкують далі за температури 100 °С до готовності (20 хв). За 5-10 хв. до завершення приготування додають сіль.
</t>
  </si>
  <si>
    <t>Маса смаженої курятини</t>
  </si>
  <si>
    <t>Соус томатний</t>
  </si>
  <si>
    <t>Т.к № 08.04 (З.р.Клопотенка Є.В.)</t>
  </si>
  <si>
    <t>Котлета рибна любительська</t>
  </si>
  <si>
    <t>Рис перед приготуванням ретельно перебирають, видаляючи сміттєві домішки і промивають в холодній воді. Підготовлену цибулю ріпчасту нарізають на невеликі кубики та пасерують в олії на розігрітій до 150-160 °С сковороді протягом 2-3 хв, додають підготовлену нашатковану моркву та пасерують 5-7 хв.
В киплячу підсолену воду кладуть підготовлений рис і варять до готовності. За 15-20 хв до завершення приготування додають пасеровані овочі.
Фрикадельки: Підготовлене м'ясо пропускають 2 рази через м'ясорубку, з’єднують із підготовленою дрібно нарізаною цибулею ріпчастою, підготовленими яйцями, сіллю та ретельно перемішують. З отриманого фаршу формують кульки та припускають їх за температури 100 °С у невеликій кількості води у закритій посудині до готовності (20 хв). Готові м’ясні фрикадельки кладуть у кожну порцію супу під час його видачі.</t>
  </si>
  <si>
    <t>ПЕРШІ СТРАВИ</t>
  </si>
  <si>
    <t>Сиру очищену моркву, обдають кип’ятком, нарізають соломкою або натирають на тертці. Яблука миють, обдають кип’ятком, видаляють насіннєве гніздо та нарізають тонкими скибочками. Моркву з’єднують з яблуками. При видачі заправляють цукром (крім вікової категорії від 1-3 років), олією та тертим твердим сиром.</t>
  </si>
  <si>
    <t>Підготовлене філе риби нарізають на шматки і двічі пропускають через м’ясорубку разом із замоченим в молоці хлібом пшеничним, вареною морквою та пасерованою цибулею ріпчастою. В рибний фарш додають яйця, сіль, добре перемішують після чого формують котлети. Вироби викладають на змащений олією лист, додають невелику кількість води та запікають в духовій шафі при температурі 180-200 °С (20-25 хв), після викіпання води, страву доводять до готовності в духовій шафі ще 7-10 хв при температурі 220-250 °С</t>
  </si>
  <si>
    <t>1. Філе куряче нарубати по 2 - 3 шмточки на порцію, посолити, обсмажити, покласти у посуд. 2. Додати моркву нарізану кубиками, дрібно нарізану цибулю, сіль та залити соусом та тушкувати.</t>
  </si>
  <si>
    <t>1.  М'ясо порізати на шматочки, обсмажити в невеликій кількості олії. 2.Додати нарізану кубиком картоплю, дрібно нарізану цибулю, моркву. Додати спеції та сіль. Залити водою, на 1,5 см. вище суміші.3. Запікати в духовій шафі при температурі 180 С протягом 60хв. (до готовності). 4. Томатну пасту додавати у середині запікання</t>
  </si>
  <si>
    <t>1. Моркву та цибулю нарізати, зварити бульйон. 2. Підсмажити філе,нарізати на шматочки, з цибулею, додати рис, сіль, спеції та бульйон, 3. Зварити до готовності на слабкому вогні</t>
  </si>
  <si>
    <t>100/3</t>
  </si>
  <si>
    <t>80/15</t>
  </si>
  <si>
    <t>180/5</t>
  </si>
  <si>
    <t>хмелі сунелі (за наявності)</t>
  </si>
  <si>
    <t>або сік персиковий</t>
  </si>
  <si>
    <t>або сік яблучний</t>
  </si>
  <si>
    <t>або сік апельсиновий</t>
  </si>
  <si>
    <t>або сік абрикосовий</t>
  </si>
  <si>
    <t>Соус</t>
  </si>
  <si>
    <t>Курка тушкована в соусі</t>
  </si>
  <si>
    <t>Курка тушкована</t>
  </si>
  <si>
    <t>Філе без шкіри і кісток нарізають на шматки і разом з цибулею ріпчастою, розмоченим в воді хлібом пшеничним пропускають двічі через м’ясорубку. В отриману масу додають сіль, добре вимішують і формують кульки, панірують в борошні та обсмажують в олії на розігрітій до 150-160 °С сковороді протягом 2-3 хв. Обсмажені вироби викладають в деко, заливають соусом та тушкують в духовій шафі за температури 220-250 °С до готовності (10-15 хв).
При видачі тюфтельки видають з соусом в якому вони тушкувались.
Соус: Просіяне борошно (шар не більше 5 см) нагрівають на сковороді, помішуючи, за температури 110-120 °С до світло-жовтого кольору. Потім його охолоджують до температури 60-70 °С розводять четвертою частиною гарячої води до однорідної маси, додають решту води, томатну пасту і варять за слабкого кипіння 7-10 хв. Потім додають сметану, сіль та ще кип'ятять 5-7 хв. Готовий соус проціджують і доводять до кипіння (1-2 хв).</t>
  </si>
  <si>
    <t>Сік промислового виробництва розливають у чашки по 100-150 мл. На одну порцію безпосередньо перед видачею.</t>
  </si>
  <si>
    <t>Просіяне борошно (шар не більше 5 см) нагрівають на сковороді, помішуючи, за температури 110-120 °С до світло – жовтого кольору. Після чого його охолоджують до температури 60-70 °С, розводять четвертою частиною гарячої води до однорідної маси, додають решту води, томатну пасту і варять за слабкого кипіння 7-10 хв. Наприкінці приготування додають сметану, масло вершкове, сіль та ще кип'ятять 5-7 хв. Готовий соус проціджують і доводять до кипіння (1-2 хв).</t>
  </si>
  <si>
    <t>Просіяне борошно (шар не більше 5 см) нагрівають на сковороді, помішуючи, за температури 110-120 °С до світло-жовтого кольору. Пасероване в такий спосіб борошно охолоджують до 60-70 °С, вливають у нього четверту частину гарячої води і вимішують до утворення однорідної маси. Поступово додають воду, що залишилася. У гарячий соус додають сіль, сметану і кип'ятять за слабкого кипіння 3-5 хв. Готовий соус проціджують та доводять до кипіння (1-2 хв). Після чого охолоджують та поливають основну страву.</t>
  </si>
  <si>
    <t>вода на заварку</t>
  </si>
  <si>
    <t>Каша кукурудзяна розсипчаста</t>
  </si>
  <si>
    <t>Мафіни з овочами та твердим сиром</t>
  </si>
  <si>
    <t>Сік виноградний</t>
  </si>
  <si>
    <t>Сік персиковий</t>
  </si>
  <si>
    <t>Сік яблучний</t>
  </si>
  <si>
    <t>Сік апельсиновий</t>
  </si>
  <si>
    <t>Сік абрикосовий</t>
  </si>
  <si>
    <t>Пудинг сирно - яблучний</t>
  </si>
  <si>
    <t>Хліб білий</t>
  </si>
  <si>
    <t xml:space="preserve">Хліб нарізають порційними шматочками </t>
  </si>
  <si>
    <t>Суп польовий із сметаною</t>
  </si>
  <si>
    <t>Картопля тушкована з м'ясом, цибулею та томатом</t>
  </si>
  <si>
    <t>Нашатковану свіжу білокачанну капусту кладуть у казан шаром 30 см., додають воду (20-30% від маси капусти), олію рафіновану і тушкують до напівготовності при періодичному помішуванні. Потім додають нарізані соломкою  моркву і цибулюпасерують на 1/2 порції олії з томатною пастою. М'ясо нарізають  кубиками масою 30-35 г, обсмажують на пательні з додаванням 1/2 порції олії. До напівготової капусти додають пасеровані з томатною пастою овочі та обсмажене м'ясо, тушкують 10 хв, за 5 хв. до кінця тушкування ,кладуть  сіль і вершкове масло.</t>
  </si>
  <si>
    <t>Картоплю чистять, нарізають невеликими шматочками, складають у каструлю, заливають водою, щоб картопля була повністю покрита. Цибулю шинкують, пасерують на олії, додають томатну пасту і пасерують ще 5–6 хв. М'ясо нарізають  кубиками масою 30-35 г, обсмажують на пательні з додаванням 1/2 порції олії. Потім пасеровані овочі з’єднують з картоплею та тушкують до готовності (20–30 хв). За 5-10 хв до кінця приготування додають сіль, масло вершкове.</t>
  </si>
  <si>
    <t>Яблуко печене</t>
  </si>
  <si>
    <t>Суміш сухофруктів</t>
  </si>
  <si>
    <t>Яблуко свіже</t>
  </si>
  <si>
    <t>Яблука миють, видаляють насіннєві гнізда, нарізають на дольки. Щоб плоди не темніли, їх до варки занурюють в холодну воду. Сироп готують наступним чином: в гарячій воді розводять цукор, доводять до кипіння, проварюють (10-12 хв) та проціджують. В підготовлений гарячий сироп занурюють плоди. Яблука варять за слабкого кипіння не більше 6-8 хв.</t>
  </si>
  <si>
    <t>Кисіль молочний</t>
  </si>
  <si>
    <t>ванільний цукор</t>
  </si>
  <si>
    <t>У кипляче молоко всипають цукор, вливають, безупинно помішуючи, розведений холодним молоком і проціджений крохмаль. Варять за слабкого кипіння протягом 8-10 хв.</t>
  </si>
  <si>
    <t>соус сметаний:</t>
  </si>
  <si>
    <r>
      <t>Технологія приготування</t>
    </r>
    <r>
      <rPr>
        <sz val="10"/>
        <rFont val="Times New Roman"/>
        <family val="1"/>
      </rPr>
      <t>. Нарізане на шматки м'ясо свинини подрібнюють на м'ясорубці, з’єднують з хлібом попередньо замоченим у воді, додають сіль та перемішують, після чого повторно пропускають через м'ясорубку. Отриману котлетну масу ретельно перемішують і вибивають. З готової котлетної маси виробляють напівфабрикати плоско-овальної форми товщиною 1 см, обвалюють їх в сухарях після чого смажать з обох боків при температурі 150–160 °С протягом 5–7 хв. Доводять шніцеля до готовності в духовій шафі при температурі 220–250 ºС 15–20 хв.</t>
    </r>
  </si>
  <si>
    <r>
      <t>Технологія приготування</t>
    </r>
    <r>
      <rPr>
        <sz val="10"/>
        <rFont val="Times New Roman"/>
        <family val="1"/>
      </rPr>
      <t>. Порційні шматки філе курки обсмажують рівномірно з обох боків на сковороді з олією, нагрітою до 150-160 °С до утворення рум'яної скоринки. Викладають в каструлю, додають нарізану кільцями і пасеровану цибулю, томатну пасту, пасероване борошно, воду, сіль та тушкують страву до готовності 20-25хв при температурі 100°С.</t>
    </r>
  </si>
  <si>
    <t>фрукти свіжі (яблука свіжі)</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</si>
</sst>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 [$грн. -422]"/>
    <numFmt numFmtId="182" formatCode="0.00;[Red]0.00"/>
    <numFmt numFmtId="183" formatCode="0.000;[Red]0.000"/>
    <numFmt numFmtId="184" formatCode="_-* #,##0_р_._-;\-* #,##0_р_._-;_-* &quot;-&quot;??_р_._-;_-@_-"/>
    <numFmt numFmtId="185" formatCode="#,##0_ ;\-#,##0\ "/>
    <numFmt numFmtId="186" formatCode="0.000"/>
    <numFmt numFmtId="187" formatCode="#,##0.00;[Red]#,##0.00"/>
    <numFmt numFmtId="188" formatCode="0.0000"/>
    <numFmt numFmtId="189" formatCode="#,##0.00_ ;\-#,##0.00\ "/>
    <numFmt numFmtId="190" formatCode="0.0000;[Red]0.0000"/>
    <numFmt numFmtId="191" formatCode="0.00000"/>
    <numFmt numFmtId="192" formatCode="0.000000"/>
  </numFmts>
  <fonts count="60">
    <font>
      <sz val="10"/>
      <color rgb="FF000000"/>
      <name val="Arial"/>
      <family val="0"/>
    </font>
    <font>
      <sz val="11"/>
      <color indexed="8"/>
      <name val="Arial"/>
      <family val="2"/>
    </font>
    <font>
      <sz val="12"/>
      <color indexed="8"/>
      <name val="Times New Roman"/>
      <family val="1"/>
    </font>
    <font>
      <sz val="10"/>
      <color indexed="8"/>
      <name val="Arial"/>
      <family val="0"/>
    </font>
    <font>
      <sz val="10"/>
      <name val="Times New Roman"/>
      <family val="1"/>
    </font>
    <font>
      <b/>
      <sz val="10"/>
      <name val="Times New Roman"/>
      <family val="1"/>
    </font>
    <font>
      <sz val="11"/>
      <color indexed="8"/>
      <name val="Times New Roman"/>
      <family val="1"/>
    </font>
    <font>
      <sz val="10"/>
      <color indexed="8"/>
      <name val="Times New Roman"/>
      <family val="1"/>
    </font>
    <font>
      <sz val="12"/>
      <name val="Times New Roman"/>
      <family val="1"/>
    </font>
    <font>
      <b/>
      <sz val="10"/>
      <color indexed="8"/>
      <name val="Times New Roman"/>
      <family val="1"/>
    </font>
    <font>
      <sz val="8"/>
      <name val="Arial"/>
      <family val="0"/>
    </font>
    <font>
      <sz val="28"/>
      <color indexed="8"/>
      <name val="Times New Roman"/>
      <family val="1"/>
    </font>
    <font>
      <sz val="14"/>
      <color indexed="8"/>
      <name val="Times New Roman"/>
      <family val="1"/>
    </font>
    <font>
      <sz val="14"/>
      <name val="Times New Roman"/>
      <family val="1"/>
    </font>
    <font>
      <b/>
      <i/>
      <sz val="10"/>
      <name val="Times New Roman"/>
      <family val="1"/>
    </font>
    <font>
      <b/>
      <i/>
      <sz val="10"/>
      <color indexed="8"/>
      <name val="Times New Roman"/>
      <family val="1"/>
    </font>
    <font>
      <b/>
      <sz val="12"/>
      <color indexed="8"/>
      <name val="Times New Roman"/>
      <family val="1"/>
    </font>
    <font>
      <sz val="16"/>
      <name val="Times New Roman"/>
      <family val="1"/>
    </font>
    <font>
      <b/>
      <sz val="16"/>
      <name val="Times New Roman"/>
      <family val="1"/>
    </font>
    <font>
      <sz val="16"/>
      <color indexed="8"/>
      <name val="Times New Roman"/>
      <family val="1"/>
    </font>
    <font>
      <b/>
      <sz val="14"/>
      <color indexed="8"/>
      <name val="Times New Roman"/>
      <family val="1"/>
    </font>
    <font>
      <sz val="8"/>
      <color indexed="8"/>
      <name val="Times New Roman"/>
      <family val="1"/>
    </font>
    <font>
      <i/>
      <sz val="10"/>
      <name val="Times New Roman"/>
      <family val="1"/>
    </font>
    <font>
      <i/>
      <sz val="10"/>
      <color indexed="8"/>
      <name val="Times New Roman"/>
      <family val="1"/>
    </font>
    <font>
      <b/>
      <i/>
      <sz val="14"/>
      <name val="Times New Roman"/>
      <family val="1"/>
    </font>
    <font>
      <b/>
      <sz val="12"/>
      <name val="Times New Roman"/>
      <family val="1"/>
    </font>
    <font>
      <b/>
      <sz val="14"/>
      <name val="Times New Roman"/>
      <family val="1"/>
    </font>
    <font>
      <sz val="11"/>
      <color indexed="9"/>
      <name val="Arial"/>
      <family val="2"/>
    </font>
    <font>
      <sz val="11"/>
      <color indexed="62"/>
      <name val="Arial"/>
      <family val="2"/>
    </font>
    <font>
      <b/>
      <sz val="11"/>
      <color indexed="63"/>
      <name val="Arial"/>
      <family val="2"/>
    </font>
    <font>
      <b/>
      <sz val="11"/>
      <color indexed="52"/>
      <name val="Arial"/>
      <family val="2"/>
    </font>
    <font>
      <b/>
      <sz val="15"/>
      <color indexed="8"/>
      <name val="Arial"/>
      <family val="2"/>
    </font>
    <font>
      <b/>
      <sz val="13"/>
      <color indexed="8"/>
      <name val="Arial"/>
      <family val="2"/>
    </font>
    <font>
      <b/>
      <sz val="11"/>
      <color indexed="8"/>
      <name val="Arial"/>
      <family val="2"/>
    </font>
    <font>
      <b/>
      <sz val="11"/>
      <color indexed="9"/>
      <name val="Arial"/>
      <family val="2"/>
    </font>
    <font>
      <b/>
      <sz val="18"/>
      <color indexed="8"/>
      <name val="Arial"/>
      <family val="2"/>
    </font>
    <font>
      <sz val="11"/>
      <color indexed="60"/>
      <name val="Arial"/>
      <family val="2"/>
    </font>
    <font>
      <sz val="11"/>
      <color indexed="20"/>
      <name val="Arial"/>
      <family val="2"/>
    </font>
    <font>
      <i/>
      <sz val="11"/>
      <color indexed="23"/>
      <name val="Arial"/>
      <family val="2"/>
    </font>
    <font>
      <sz val="11"/>
      <color indexed="52"/>
      <name val="Arial"/>
      <family val="2"/>
    </font>
    <font>
      <sz val="11"/>
      <color indexed="10"/>
      <name val="Arial"/>
      <family val="2"/>
    </font>
    <font>
      <sz val="11"/>
      <color indexed="17"/>
      <name val="Arial"/>
      <family val="2"/>
    </font>
    <font>
      <sz val="8"/>
      <name val="Tahoma"/>
      <family val="2"/>
    </font>
    <font>
      <sz val="11"/>
      <color theme="1"/>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b/>
      <sz val="18"/>
      <color theme="3"/>
      <name val="Arial"/>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47"/>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style="thin"/>
      <right style="thin"/>
      <top style="thin"/>
      <bottom style="thin"/>
    </border>
    <border>
      <left style="thin"/>
      <right/>
      <top style="thin"/>
      <bottom style="thin"/>
    </border>
    <border>
      <left style="medium"/>
      <right style="thin"/>
      <top style="thin"/>
      <bottom style="thin"/>
    </border>
    <border>
      <left/>
      <right style="thin"/>
      <top style="thin"/>
      <bottom style="thin"/>
    </border>
    <border>
      <left style="thin">
        <color indexed="8"/>
      </left>
      <right/>
      <top style="thin">
        <color indexed="8"/>
      </top>
      <bottom style="thin">
        <color indexed="8"/>
      </bottom>
    </border>
    <border>
      <left style="thin"/>
      <right/>
      <top style="thin"/>
      <bottom/>
    </border>
    <border>
      <left/>
      <right style="thin"/>
      <top/>
      <bottom style="thin"/>
    </border>
    <border>
      <left/>
      <right/>
      <top/>
      <bottom style="thin"/>
    </border>
    <border>
      <left style="thin"/>
      <right style="thin"/>
      <top/>
      <bottom/>
    </border>
    <border>
      <left style="thin"/>
      <right/>
      <top/>
      <bottom/>
    </border>
    <border>
      <left/>
      <right style="thin"/>
      <top/>
      <bottom/>
    </border>
    <border>
      <left style="thin"/>
      <right style="thin"/>
      <top/>
      <bottom style="thin"/>
    </border>
    <border>
      <left style="thin"/>
      <right style="thin"/>
      <top style="thin"/>
      <bottom/>
    </border>
    <border>
      <left>
        <color indexed="63"/>
      </left>
      <right>
        <color indexed="63"/>
      </right>
      <top style="medium"/>
      <bottom style="medium"/>
    </border>
    <border>
      <left style="medium"/>
      <right style="medium"/>
      <top style="medium"/>
      <bottom style="medium"/>
    </border>
    <border>
      <left style="medium"/>
      <right>
        <color indexed="63"/>
      </right>
      <top style="medium"/>
      <bottom style="medium"/>
    </border>
    <border>
      <left style="thin"/>
      <right/>
      <top/>
      <bottom style="thin"/>
    </border>
    <border>
      <left>
        <color indexed="63"/>
      </left>
      <right>
        <color indexed="63"/>
      </right>
      <top style="thin"/>
      <bottom>
        <color indexed="63"/>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3" fillId="0" borderId="0" applyFont="0" applyFill="0" applyBorder="0" applyAlignment="0" applyProtection="0"/>
    <xf numFmtId="176" fontId="3"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3" fillId="31" borderId="8" applyNumberFormat="0" applyFont="0" applyAlignment="0" applyProtection="0"/>
    <xf numFmtId="9" fontId="3"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3" fillId="0" borderId="0" applyFont="0" applyFill="0" applyBorder="0" applyAlignment="0" applyProtection="0"/>
    <xf numFmtId="177" fontId="3" fillId="0" borderId="0" applyFont="0" applyFill="0" applyBorder="0" applyAlignment="0" applyProtection="0"/>
    <xf numFmtId="0" fontId="59" fillId="32" borderId="0" applyNumberFormat="0" applyBorder="0" applyAlignment="0" applyProtection="0"/>
  </cellStyleXfs>
  <cellXfs count="458">
    <xf numFmtId="0" fontId="0" fillId="0" borderId="0" xfId="0" applyFont="1" applyAlignment="1">
      <alignment/>
    </xf>
    <xf numFmtId="0" fontId="4"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vertical="top" wrapText="1"/>
    </xf>
    <xf numFmtId="0" fontId="5" fillId="0" borderId="10" xfId="0" applyFont="1" applyFill="1" applyBorder="1" applyAlignment="1">
      <alignment/>
    </xf>
    <xf numFmtId="182" fontId="5" fillId="0" borderId="11" xfId="0" applyNumberFormat="1" applyFont="1" applyFill="1" applyBorder="1" applyAlignment="1">
      <alignment horizontal="right"/>
    </xf>
    <xf numFmtId="0" fontId="4" fillId="0" borderId="11" xfId="0" applyFont="1" applyFill="1" applyBorder="1" applyAlignment="1">
      <alignment/>
    </xf>
    <xf numFmtId="180" fontId="4" fillId="0" borderId="11" xfId="0" applyNumberFormat="1" applyFont="1" applyFill="1" applyBorder="1" applyAlignment="1">
      <alignment/>
    </xf>
    <xf numFmtId="2" fontId="4" fillId="0" borderId="11" xfId="0" applyNumberFormat="1" applyFont="1" applyFill="1" applyBorder="1" applyAlignment="1">
      <alignment/>
    </xf>
    <xf numFmtId="1" fontId="4" fillId="0" borderId="11" xfId="0" applyNumberFormat="1" applyFont="1" applyFill="1" applyBorder="1" applyAlignment="1">
      <alignment/>
    </xf>
    <xf numFmtId="1" fontId="4" fillId="0" borderId="0" xfId="0" applyNumberFormat="1" applyFont="1" applyFill="1" applyBorder="1" applyAlignment="1">
      <alignment/>
    </xf>
    <xf numFmtId="2" fontId="4" fillId="0" borderId="0" xfId="0" applyNumberFormat="1" applyFont="1" applyFill="1" applyBorder="1" applyAlignment="1">
      <alignment/>
    </xf>
    <xf numFmtId="183" fontId="4" fillId="0" borderId="0" xfId="0" applyNumberFormat="1" applyFont="1" applyFill="1" applyBorder="1" applyAlignment="1">
      <alignment/>
    </xf>
    <xf numFmtId="182" fontId="5" fillId="0" borderId="12" xfId="0" applyNumberFormat="1" applyFont="1" applyFill="1" applyBorder="1" applyAlignment="1">
      <alignment horizontal="right"/>
    </xf>
    <xf numFmtId="0" fontId="7" fillId="0" borderId="0" xfId="0" applyFont="1" applyFill="1" applyBorder="1" applyAlignment="1">
      <alignment vertical="top" wrapText="1"/>
    </xf>
    <xf numFmtId="2" fontId="4" fillId="0" borderId="11" xfId="0" applyNumberFormat="1" applyFont="1" applyFill="1" applyBorder="1" applyAlignment="1">
      <alignment horizontal="right"/>
    </xf>
    <xf numFmtId="180" fontId="4" fillId="0" borderId="0" xfId="0" applyNumberFormat="1" applyFont="1" applyFill="1" applyBorder="1" applyAlignment="1">
      <alignment/>
    </xf>
    <xf numFmtId="184" fontId="4" fillId="0" borderId="0" xfId="58" applyNumberFormat="1" applyFont="1" applyFill="1" applyBorder="1" applyAlignment="1">
      <alignment/>
    </xf>
    <xf numFmtId="184" fontId="4" fillId="0" borderId="11" xfId="58" applyNumberFormat="1" applyFont="1" applyFill="1" applyBorder="1" applyAlignment="1">
      <alignment/>
    </xf>
    <xf numFmtId="0" fontId="5" fillId="0" borderId="11" xfId="0" applyFont="1" applyFill="1" applyBorder="1" applyAlignment="1">
      <alignment/>
    </xf>
    <xf numFmtId="0" fontId="7" fillId="0" borderId="11" xfId="0" applyFont="1" applyFill="1" applyBorder="1" applyAlignment="1">
      <alignment/>
    </xf>
    <xf numFmtId="182" fontId="4" fillId="0" borderId="11" xfId="0" applyNumberFormat="1" applyFont="1" applyFill="1" applyBorder="1" applyAlignment="1">
      <alignment horizontal="right"/>
    </xf>
    <xf numFmtId="0" fontId="0" fillId="0" borderId="0" xfId="0" applyFill="1" applyBorder="1" applyAlignment="1">
      <alignment/>
    </xf>
    <xf numFmtId="0" fontId="9" fillId="0" borderId="0" xfId="0" applyFont="1" applyFill="1" applyBorder="1" applyAlignment="1">
      <alignment/>
    </xf>
    <xf numFmtId="180" fontId="4" fillId="0" borderId="0" xfId="0" applyNumberFormat="1" applyFont="1" applyFill="1" applyBorder="1" applyAlignment="1">
      <alignment/>
    </xf>
    <xf numFmtId="180" fontId="5" fillId="0" borderId="11" xfId="0" applyNumberFormat="1" applyFont="1" applyFill="1" applyBorder="1" applyAlignment="1">
      <alignment/>
    </xf>
    <xf numFmtId="0" fontId="9" fillId="0" borderId="11" xfId="0" applyFont="1" applyFill="1" applyBorder="1" applyAlignment="1">
      <alignment/>
    </xf>
    <xf numFmtId="0" fontId="5" fillId="0" borderId="11" xfId="0" applyFont="1" applyFill="1" applyBorder="1" applyAlignment="1">
      <alignment horizontal="right"/>
    </xf>
    <xf numFmtId="2" fontId="4" fillId="0" borderId="11" xfId="58" applyNumberFormat="1" applyFont="1" applyFill="1" applyBorder="1" applyAlignment="1">
      <alignment/>
    </xf>
    <xf numFmtId="0" fontId="11" fillId="0" borderId="0" xfId="0" applyFont="1" applyAlignment="1">
      <alignment/>
    </xf>
    <xf numFmtId="0" fontId="11" fillId="0" borderId="0" xfId="0" applyFont="1" applyFill="1" applyAlignment="1">
      <alignment/>
    </xf>
    <xf numFmtId="0" fontId="11" fillId="0" borderId="0" xfId="0" applyFont="1" applyFill="1" applyAlignment="1">
      <alignment horizontal="center"/>
    </xf>
    <xf numFmtId="0" fontId="0" fillId="0" borderId="11" xfId="0" applyBorder="1" applyAlignment="1">
      <alignment/>
    </xf>
    <xf numFmtId="186" fontId="4" fillId="0" borderId="11" xfId="0" applyNumberFormat="1" applyFont="1" applyFill="1" applyBorder="1" applyAlignment="1">
      <alignment/>
    </xf>
    <xf numFmtId="2" fontId="4" fillId="0" borderId="0" xfId="58" applyNumberFormat="1" applyFont="1" applyFill="1" applyBorder="1" applyAlignment="1">
      <alignment/>
    </xf>
    <xf numFmtId="2" fontId="5" fillId="0" borderId="11" xfId="0" applyNumberFormat="1" applyFont="1" applyFill="1" applyBorder="1" applyAlignment="1">
      <alignment/>
    </xf>
    <xf numFmtId="2" fontId="5" fillId="0" borderId="0" xfId="58" applyNumberFormat="1" applyFont="1" applyFill="1" applyBorder="1" applyAlignment="1">
      <alignment/>
    </xf>
    <xf numFmtId="2" fontId="5" fillId="0" borderId="0" xfId="0" applyNumberFormat="1" applyFont="1" applyFill="1" applyBorder="1" applyAlignment="1">
      <alignment/>
    </xf>
    <xf numFmtId="0" fontId="17" fillId="0" borderId="13" xfId="0" applyFont="1" applyBorder="1" applyAlignment="1">
      <alignment/>
    </xf>
    <xf numFmtId="0" fontId="18" fillId="0" borderId="11" xfId="0" applyFont="1" applyBorder="1" applyAlignment="1">
      <alignment/>
    </xf>
    <xf numFmtId="0" fontId="18" fillId="0" borderId="11" xfId="0" applyFont="1" applyBorder="1" applyAlignment="1">
      <alignment horizontal="center" wrapText="1"/>
    </xf>
    <xf numFmtId="2" fontId="18" fillId="0" borderId="14" xfId="0" applyNumberFormat="1" applyFont="1" applyBorder="1" applyAlignment="1">
      <alignment horizontal="center"/>
    </xf>
    <xf numFmtId="2" fontId="17" fillId="0" borderId="14" xfId="0" applyNumberFormat="1" applyFont="1" applyBorder="1" applyAlignment="1">
      <alignment horizontal="center"/>
    </xf>
    <xf numFmtId="0" fontId="17" fillId="0" borderId="13" xfId="0" applyFont="1" applyFill="1" applyBorder="1" applyAlignment="1">
      <alignment/>
    </xf>
    <xf numFmtId="2" fontId="19" fillId="0" borderId="11" xfId="0" applyNumberFormat="1" applyFont="1" applyFill="1" applyBorder="1" applyAlignment="1">
      <alignment/>
    </xf>
    <xf numFmtId="2" fontId="19" fillId="0" borderId="11" xfId="0" applyNumberFormat="1" applyFont="1" applyFill="1" applyBorder="1" applyAlignment="1">
      <alignment horizontal="center"/>
    </xf>
    <xf numFmtId="0" fontId="19" fillId="0" borderId="11" xfId="0" applyFont="1" applyFill="1" applyBorder="1" applyAlignment="1">
      <alignment/>
    </xf>
    <xf numFmtId="0" fontId="19" fillId="0" borderId="11" xfId="0" applyFont="1" applyFill="1" applyBorder="1" applyAlignment="1">
      <alignment horizontal="center"/>
    </xf>
    <xf numFmtId="2" fontId="4" fillId="0" borderId="11" xfId="58" applyNumberFormat="1" applyFont="1" applyFill="1" applyBorder="1" applyAlignment="1">
      <alignment horizontal="right"/>
    </xf>
    <xf numFmtId="0" fontId="2" fillId="0" borderId="0" xfId="0" applyFont="1" applyFill="1" applyAlignment="1">
      <alignment horizontal="center"/>
    </xf>
    <xf numFmtId="0" fontId="20" fillId="0" borderId="12" xfId="0" applyFont="1" applyFill="1" applyBorder="1" applyAlignment="1">
      <alignment horizontal="left" vertical="center" wrapText="1"/>
    </xf>
    <xf numFmtId="0" fontId="2" fillId="0" borderId="11" xfId="0" applyFont="1" applyFill="1" applyBorder="1" applyAlignment="1">
      <alignment horizontal="right"/>
    </xf>
    <xf numFmtId="0" fontId="2" fillId="0" borderId="0" xfId="0" applyFont="1" applyFill="1" applyAlignment="1">
      <alignment/>
    </xf>
    <xf numFmtId="0" fontId="20" fillId="0" borderId="12" xfId="0" applyFont="1" applyFill="1" applyBorder="1" applyAlignment="1">
      <alignment/>
    </xf>
    <xf numFmtId="0" fontId="20" fillId="0" borderId="11" xfId="0" applyFont="1" applyFill="1" applyBorder="1" applyAlignment="1">
      <alignment horizontal="right"/>
    </xf>
    <xf numFmtId="0" fontId="16" fillId="0" borderId="12" xfId="0" applyFont="1" applyFill="1" applyBorder="1" applyAlignment="1">
      <alignment/>
    </xf>
    <xf numFmtId="0" fontId="16" fillId="0" borderId="11" xfId="0" applyFont="1" applyFill="1" applyBorder="1" applyAlignment="1">
      <alignment horizontal="right"/>
    </xf>
    <xf numFmtId="0" fontId="2" fillId="0" borderId="12" xfId="0" applyFont="1" applyFill="1" applyBorder="1" applyAlignment="1">
      <alignment wrapText="1"/>
    </xf>
    <xf numFmtId="0" fontId="2" fillId="0" borderId="15" xfId="0" applyFont="1" applyFill="1" applyBorder="1" applyAlignment="1">
      <alignment vertical="center" wrapText="1"/>
    </xf>
    <xf numFmtId="0" fontId="16" fillId="0" borderId="16" xfId="0" applyFont="1" applyFill="1" applyBorder="1" applyAlignment="1">
      <alignment/>
    </xf>
    <xf numFmtId="0" fontId="2" fillId="0" borderId="11" xfId="0" applyFont="1" applyFill="1" applyBorder="1" applyAlignment="1">
      <alignment vertical="center" wrapText="1"/>
    </xf>
    <xf numFmtId="0" fontId="2" fillId="0" borderId="0" xfId="0" applyFont="1" applyFill="1" applyAlignment="1">
      <alignment wrapText="1"/>
    </xf>
    <xf numFmtId="0" fontId="2" fillId="0" borderId="0" xfId="0" applyFont="1" applyFill="1" applyAlignment="1">
      <alignment horizontal="right"/>
    </xf>
    <xf numFmtId="2" fontId="2" fillId="0" borderId="0" xfId="0" applyNumberFormat="1" applyFont="1" applyFill="1" applyBorder="1" applyAlignment="1">
      <alignment horizontal="center"/>
    </xf>
    <xf numFmtId="2" fontId="2" fillId="0" borderId="0" xfId="0" applyNumberFormat="1" applyFont="1" applyFill="1" applyAlignment="1">
      <alignment horizontal="center"/>
    </xf>
    <xf numFmtId="2" fontId="2" fillId="0" borderId="11" xfId="0" applyNumberFormat="1" applyFont="1" applyFill="1" applyBorder="1" applyAlignment="1">
      <alignment horizontal="center"/>
    </xf>
    <xf numFmtId="2" fontId="16" fillId="0" borderId="11" xfId="0" applyNumberFormat="1" applyFont="1" applyFill="1" applyBorder="1" applyAlignment="1">
      <alignment horizontal="center"/>
    </xf>
    <xf numFmtId="0" fontId="6" fillId="0" borderId="0" xfId="0" applyFont="1" applyFill="1" applyBorder="1" applyAlignment="1">
      <alignment wrapText="1"/>
    </xf>
    <xf numFmtId="2" fontId="16" fillId="0" borderId="11" xfId="0" applyNumberFormat="1"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horizontal="left" wrapText="1"/>
    </xf>
    <xf numFmtId="0" fontId="16" fillId="0" borderId="11" xfId="0" applyFont="1" applyFill="1" applyBorder="1" applyAlignment="1">
      <alignment/>
    </xf>
    <xf numFmtId="2" fontId="2" fillId="0" borderId="11" xfId="0" applyNumberFormat="1" applyFont="1" applyFill="1" applyBorder="1" applyAlignment="1">
      <alignment horizontal="right"/>
    </xf>
    <xf numFmtId="0" fontId="20" fillId="0" borderId="11" xfId="0" applyFont="1" applyFill="1" applyBorder="1" applyAlignment="1">
      <alignment vertical="center"/>
    </xf>
    <xf numFmtId="0" fontId="20" fillId="0" borderId="11" xfId="0" applyFont="1" applyFill="1" applyBorder="1" applyAlignment="1">
      <alignment horizontal="right" vertical="center"/>
    </xf>
    <xf numFmtId="0" fontId="20" fillId="0" borderId="11" xfId="0" applyFont="1" applyFill="1" applyBorder="1" applyAlignment="1">
      <alignment/>
    </xf>
    <xf numFmtId="0" fontId="2" fillId="0" borderId="0" xfId="0" applyFont="1" applyFill="1" applyAlignment="1">
      <alignment horizontal="left" wrapText="1"/>
    </xf>
    <xf numFmtId="2" fontId="20" fillId="0" borderId="11" xfId="0" applyNumberFormat="1" applyFont="1" applyFill="1" applyBorder="1" applyAlignment="1">
      <alignment horizontal="right" vertical="center"/>
    </xf>
    <xf numFmtId="2" fontId="20" fillId="0" borderId="11" xfId="0" applyNumberFormat="1" applyFont="1" applyFill="1" applyBorder="1" applyAlignment="1">
      <alignment horizontal="right"/>
    </xf>
    <xf numFmtId="2" fontId="2" fillId="0" borderId="0" xfId="0" applyNumberFormat="1" applyFont="1" applyFill="1" applyAlignment="1">
      <alignment horizontal="right"/>
    </xf>
    <xf numFmtId="0" fontId="2" fillId="0" borderId="0" xfId="0" applyFont="1" applyFill="1" applyBorder="1" applyAlignment="1">
      <alignment vertical="center" wrapText="1"/>
    </xf>
    <xf numFmtId="0" fontId="16" fillId="0" borderId="11" xfId="0" applyFont="1" applyFill="1" applyBorder="1" applyAlignment="1">
      <alignment horizontal="right" wrapText="1"/>
    </xf>
    <xf numFmtId="0" fontId="21" fillId="0" borderId="0" xfId="0" applyFont="1" applyFill="1" applyAlignment="1">
      <alignment horizontal="center"/>
    </xf>
    <xf numFmtId="0" fontId="21" fillId="0" borderId="0" xfId="0" applyFont="1" applyFill="1" applyAlignment="1">
      <alignment horizontal="left" wrapText="1"/>
    </xf>
    <xf numFmtId="0" fontId="16" fillId="0" borderId="11" xfId="0" applyFont="1" applyFill="1" applyBorder="1" applyAlignment="1">
      <alignment/>
    </xf>
    <xf numFmtId="2" fontId="16" fillId="0" borderId="11" xfId="0" applyNumberFormat="1" applyFont="1" applyFill="1" applyBorder="1" applyAlignment="1">
      <alignment/>
    </xf>
    <xf numFmtId="0" fontId="2" fillId="0" borderId="12" xfId="0" applyFont="1" applyFill="1" applyBorder="1" applyAlignment="1">
      <alignment horizontal="right"/>
    </xf>
    <xf numFmtId="2" fontId="20" fillId="0" borderId="11" xfId="0" applyNumberFormat="1" applyFont="1" applyFill="1" applyBorder="1" applyAlignment="1">
      <alignment vertical="center"/>
    </xf>
    <xf numFmtId="2" fontId="20" fillId="0" borderId="11" xfId="0" applyNumberFormat="1" applyFont="1" applyFill="1" applyBorder="1" applyAlignment="1">
      <alignment/>
    </xf>
    <xf numFmtId="2" fontId="16" fillId="0" borderId="11" xfId="0" applyNumberFormat="1" applyFont="1" applyFill="1" applyBorder="1" applyAlignment="1">
      <alignment/>
    </xf>
    <xf numFmtId="2" fontId="0" fillId="0" borderId="11" xfId="0" applyNumberFormat="1" applyBorder="1" applyAlignment="1">
      <alignment/>
    </xf>
    <xf numFmtId="0" fontId="12" fillId="0" borderId="11" xfId="0" applyFont="1" applyFill="1" applyBorder="1" applyAlignment="1">
      <alignment/>
    </xf>
    <xf numFmtId="2" fontId="12" fillId="0" borderId="11" xfId="0" applyNumberFormat="1" applyFont="1" applyFill="1" applyBorder="1" applyAlignment="1">
      <alignment/>
    </xf>
    <xf numFmtId="2" fontId="7" fillId="0" borderId="11" xfId="0" applyNumberFormat="1" applyFont="1" applyFill="1" applyBorder="1" applyAlignment="1">
      <alignment/>
    </xf>
    <xf numFmtId="2" fontId="7" fillId="0" borderId="0" xfId="0" applyNumberFormat="1" applyFont="1" applyFill="1" applyBorder="1" applyAlignment="1">
      <alignment/>
    </xf>
    <xf numFmtId="0" fontId="14" fillId="0" borderId="11" xfId="0" applyFont="1" applyFill="1" applyBorder="1" applyAlignment="1">
      <alignment/>
    </xf>
    <xf numFmtId="2" fontId="5" fillId="0" borderId="10" xfId="0" applyNumberFormat="1" applyFont="1" applyFill="1" applyBorder="1" applyAlignment="1">
      <alignment/>
    </xf>
    <xf numFmtId="2" fontId="4" fillId="0" borderId="11" xfId="0" applyNumberFormat="1" applyFont="1" applyFill="1" applyBorder="1" applyAlignment="1">
      <alignment vertical="top" wrapText="1"/>
    </xf>
    <xf numFmtId="2" fontId="14" fillId="0" borderId="11" xfId="0" applyNumberFormat="1" applyFont="1" applyFill="1" applyBorder="1" applyAlignment="1">
      <alignment/>
    </xf>
    <xf numFmtId="2" fontId="4" fillId="0" borderId="11" xfId="0" applyNumberFormat="1" applyFont="1" applyFill="1" applyBorder="1" applyAlignment="1">
      <alignment/>
    </xf>
    <xf numFmtId="2" fontId="14" fillId="0" borderId="11" xfId="0" applyNumberFormat="1"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9" fillId="0" borderId="0" xfId="0" applyFont="1" applyFill="1" applyAlignment="1">
      <alignment/>
    </xf>
    <xf numFmtId="2" fontId="9" fillId="0" borderId="11" xfId="0" applyNumberFormat="1" applyFont="1" applyFill="1" applyBorder="1" applyAlignment="1">
      <alignment/>
    </xf>
    <xf numFmtId="2" fontId="7" fillId="0" borderId="11" xfId="0" applyNumberFormat="1" applyFont="1" applyFill="1" applyBorder="1" applyAlignment="1">
      <alignment horizontal="right"/>
    </xf>
    <xf numFmtId="0" fontId="7" fillId="0" borderId="11" xfId="0" applyFont="1" applyFill="1" applyBorder="1" applyAlignment="1">
      <alignment horizontal="right"/>
    </xf>
    <xf numFmtId="2" fontId="23" fillId="0" borderId="11" xfId="0" applyNumberFormat="1" applyFont="1" applyFill="1" applyBorder="1" applyAlignment="1">
      <alignment/>
    </xf>
    <xf numFmtId="2" fontId="9" fillId="0" borderId="11" xfId="0" applyNumberFormat="1" applyFont="1" applyFill="1" applyBorder="1" applyAlignment="1">
      <alignment horizontal="right"/>
    </xf>
    <xf numFmtId="0" fontId="9" fillId="0" borderId="11" xfId="0" applyFont="1" applyFill="1" applyBorder="1" applyAlignment="1">
      <alignment horizontal="right"/>
    </xf>
    <xf numFmtId="180" fontId="4" fillId="0" borderId="17" xfId="0" applyNumberFormat="1" applyFont="1" applyFill="1" applyBorder="1" applyAlignment="1">
      <alignment/>
    </xf>
    <xf numFmtId="2" fontId="4" fillId="0" borderId="18" xfId="0" applyNumberFormat="1" applyFont="1" applyFill="1" applyBorder="1" applyAlignment="1">
      <alignment/>
    </xf>
    <xf numFmtId="2" fontId="0" fillId="0" borderId="11" xfId="0" applyNumberFormat="1" applyFill="1" applyBorder="1" applyAlignment="1">
      <alignment/>
    </xf>
    <xf numFmtId="0" fontId="5" fillId="0" borderId="11" xfId="0" applyFont="1" applyFill="1" applyBorder="1" applyAlignment="1">
      <alignment horizontal="left"/>
    </xf>
    <xf numFmtId="0" fontId="5" fillId="0" borderId="12" xfId="0" applyFont="1" applyFill="1" applyBorder="1" applyAlignment="1">
      <alignment horizontal="left"/>
    </xf>
    <xf numFmtId="0" fontId="5" fillId="0" borderId="14" xfId="0" applyFont="1" applyFill="1" applyBorder="1" applyAlignment="1">
      <alignment horizontal="left"/>
    </xf>
    <xf numFmtId="186" fontId="4" fillId="0" borderId="11" xfId="0" applyNumberFormat="1" applyFont="1" applyFill="1" applyBorder="1" applyAlignment="1">
      <alignment/>
    </xf>
    <xf numFmtId="184" fontId="4" fillId="0" borderId="11" xfId="0" applyNumberFormat="1" applyFont="1" applyFill="1" applyBorder="1" applyAlignment="1">
      <alignment/>
    </xf>
    <xf numFmtId="184" fontId="5" fillId="0" borderId="11" xfId="0" applyNumberFormat="1" applyFont="1" applyFill="1" applyBorder="1" applyAlignment="1">
      <alignment/>
    </xf>
    <xf numFmtId="184" fontId="4" fillId="0" borderId="11" xfId="0" applyNumberFormat="1" applyFont="1" applyBorder="1" applyAlignment="1">
      <alignment/>
    </xf>
    <xf numFmtId="184" fontId="4" fillId="0" borderId="0" xfId="0" applyNumberFormat="1" applyFont="1" applyBorder="1" applyAlignment="1">
      <alignment/>
    </xf>
    <xf numFmtId="0" fontId="0" fillId="0" borderId="11" xfId="0" applyFill="1" applyBorder="1" applyAlignment="1">
      <alignment/>
    </xf>
    <xf numFmtId="2" fontId="4" fillId="0" borderId="19" xfId="0" applyNumberFormat="1" applyFont="1" applyFill="1" applyBorder="1" applyAlignment="1">
      <alignment/>
    </xf>
    <xf numFmtId="0" fontId="13" fillId="0" borderId="0" xfId="0" applyFont="1" applyFill="1" applyAlignment="1">
      <alignment/>
    </xf>
    <xf numFmtId="2" fontId="4" fillId="0" borderId="0" xfId="0" applyNumberFormat="1" applyFont="1" applyFill="1" applyBorder="1" applyAlignment="1">
      <alignment/>
    </xf>
    <xf numFmtId="2" fontId="9" fillId="0" borderId="0" xfId="0" applyNumberFormat="1" applyFont="1" applyFill="1" applyBorder="1" applyAlignment="1">
      <alignment/>
    </xf>
    <xf numFmtId="2" fontId="9" fillId="0" borderId="0" xfId="0" applyNumberFormat="1" applyFont="1" applyFill="1" applyBorder="1" applyAlignment="1">
      <alignment horizontal="right"/>
    </xf>
    <xf numFmtId="182" fontId="4" fillId="0" borderId="0" xfId="0" applyNumberFormat="1" applyFont="1" applyFill="1" applyBorder="1" applyAlignment="1">
      <alignment horizontal="right"/>
    </xf>
    <xf numFmtId="2" fontId="5" fillId="0" borderId="11" xfId="0" applyNumberFormat="1" applyFont="1" applyFill="1" applyBorder="1" applyAlignment="1">
      <alignment/>
    </xf>
    <xf numFmtId="0" fontId="7" fillId="0" borderId="0" xfId="0" applyFont="1" applyBorder="1" applyAlignment="1">
      <alignment wrapText="1"/>
    </xf>
    <xf numFmtId="0" fontId="4" fillId="0" borderId="0" xfId="0" applyFont="1" applyFill="1" applyAlignment="1">
      <alignment horizontal="left"/>
    </xf>
    <xf numFmtId="0" fontId="4" fillId="0" borderId="0" xfId="0" applyFont="1" applyFill="1" applyBorder="1" applyAlignment="1">
      <alignment horizontal="left"/>
    </xf>
    <xf numFmtId="0" fontId="24" fillId="0" borderId="0" xfId="0" applyFont="1" applyFill="1" applyBorder="1" applyAlignment="1">
      <alignment horizontal="left"/>
    </xf>
    <xf numFmtId="0" fontId="14" fillId="0" borderId="0" xfId="0" applyFont="1" applyFill="1" applyBorder="1" applyAlignment="1">
      <alignment horizontal="left"/>
    </xf>
    <xf numFmtId="0" fontId="7" fillId="0" borderId="0" xfId="0" applyFont="1" applyFill="1" applyAlignment="1">
      <alignment horizontal="left"/>
    </xf>
    <xf numFmtId="0" fontId="4" fillId="0" borderId="11" xfId="0" applyFont="1" applyFill="1" applyBorder="1" applyAlignment="1">
      <alignment horizontal="left"/>
    </xf>
    <xf numFmtId="0" fontId="7" fillId="0" borderId="0" xfId="0" applyFont="1" applyFill="1" applyBorder="1" applyAlignment="1">
      <alignment horizontal="left" vertical="top" wrapText="1"/>
    </xf>
    <xf numFmtId="0" fontId="14" fillId="0" borderId="19" xfId="0" applyFont="1" applyFill="1" applyBorder="1" applyAlignment="1">
      <alignment horizontal="left"/>
    </xf>
    <xf numFmtId="0" fontId="4" fillId="0" borderId="19" xfId="0" applyFont="1" applyFill="1" applyBorder="1" applyAlignment="1">
      <alignment horizontal="left"/>
    </xf>
    <xf numFmtId="0" fontId="22" fillId="0" borderId="11" xfId="0" applyFont="1" applyFill="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xf>
    <xf numFmtId="0" fontId="7" fillId="0" borderId="11" xfId="0" applyFont="1" applyFill="1" applyBorder="1" applyAlignment="1">
      <alignment horizontal="left"/>
    </xf>
    <xf numFmtId="0" fontId="15" fillId="0" borderId="11" xfId="0" applyFont="1" applyFill="1" applyBorder="1" applyAlignment="1">
      <alignment horizontal="left"/>
    </xf>
    <xf numFmtId="0" fontId="7" fillId="0" borderId="11" xfId="0" applyNumberFormat="1" applyFont="1" applyFill="1" applyBorder="1" applyAlignment="1">
      <alignment horizontal="left" wrapText="1"/>
    </xf>
    <xf numFmtId="0" fontId="7" fillId="0" borderId="0" xfId="0" applyNumberFormat="1" applyFont="1" applyFill="1" applyBorder="1" applyAlignment="1">
      <alignment horizontal="left" wrapText="1"/>
    </xf>
    <xf numFmtId="0" fontId="9" fillId="0" borderId="11" xfId="0" applyFont="1" applyFill="1" applyBorder="1" applyAlignment="1">
      <alignment horizontal="left"/>
    </xf>
    <xf numFmtId="0" fontId="9" fillId="0" borderId="0" xfId="0" applyFont="1" applyFill="1" applyBorder="1" applyAlignment="1">
      <alignment horizontal="left"/>
    </xf>
    <xf numFmtId="0" fontId="14" fillId="0" borderId="0" xfId="0" applyNumberFormat="1" applyFont="1" applyFill="1" applyBorder="1" applyAlignment="1">
      <alignment horizontal="left"/>
    </xf>
    <xf numFmtId="0" fontId="15" fillId="0" borderId="0" xfId="0" applyFont="1" applyFill="1" applyBorder="1" applyAlignment="1">
      <alignment horizontal="left"/>
    </xf>
    <xf numFmtId="0" fontId="14" fillId="0" borderId="11" xfId="0" applyFont="1" applyFill="1" applyBorder="1" applyAlignment="1">
      <alignment horizontal="left"/>
    </xf>
    <xf numFmtId="0" fontId="4" fillId="0" borderId="11" xfId="0" applyFont="1" applyFill="1" applyBorder="1" applyAlignment="1">
      <alignment horizontal="left" vertical="top" wrapText="1"/>
    </xf>
    <xf numFmtId="0" fontId="5" fillId="0" borderId="19" xfId="0" applyFont="1" applyFill="1" applyBorder="1" applyAlignment="1">
      <alignment horizontal="left"/>
    </xf>
    <xf numFmtId="0" fontId="4" fillId="0" borderId="11" xfId="0" applyFont="1" applyFill="1" applyBorder="1" applyAlignment="1">
      <alignment horizontal="left" wrapText="1"/>
    </xf>
    <xf numFmtId="0" fontId="4" fillId="0" borderId="0" xfId="0" applyFont="1" applyFill="1" applyAlignment="1">
      <alignment wrapText="1"/>
    </xf>
    <xf numFmtId="0" fontId="7" fillId="0" borderId="0" xfId="0" applyFont="1" applyFill="1" applyAlignment="1">
      <alignment wrapText="1"/>
    </xf>
    <xf numFmtId="0" fontId="4" fillId="0" borderId="0" xfId="0" applyFont="1" applyFill="1" applyAlignment="1">
      <alignment vertical="top" wrapText="1"/>
    </xf>
    <xf numFmtId="0" fontId="4" fillId="0" borderId="0" xfId="0" applyFont="1" applyFill="1" applyBorder="1" applyAlignment="1">
      <alignment wrapText="1"/>
    </xf>
    <xf numFmtId="0" fontId="7" fillId="0" borderId="0" xfId="0" applyFont="1" applyFill="1" applyBorder="1" applyAlignment="1">
      <alignment wrapText="1"/>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0" fontId="7" fillId="0" borderId="20"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vertical="top" wrapText="1"/>
    </xf>
    <xf numFmtId="0" fontId="5" fillId="0" borderId="20" xfId="0" applyFont="1" applyFill="1" applyBorder="1" applyAlignment="1">
      <alignment vertical="top" wrapText="1"/>
    </xf>
    <xf numFmtId="0" fontId="5" fillId="0" borderId="21" xfId="0" applyFont="1" applyFill="1" applyBorder="1" applyAlignment="1">
      <alignment vertical="top" wrapText="1"/>
    </xf>
    <xf numFmtId="0" fontId="7" fillId="0" borderId="0" xfId="0" applyFont="1" applyBorder="1" applyAlignment="1">
      <alignment vertical="center" wrapText="1"/>
    </xf>
    <xf numFmtId="0" fontId="4" fillId="0" borderId="0" xfId="0" applyFont="1" applyFill="1" applyAlignment="1">
      <alignment horizontal="right"/>
    </xf>
    <xf numFmtId="182" fontId="5" fillId="0" borderId="0" xfId="0" applyNumberFormat="1" applyFont="1" applyFill="1" applyBorder="1" applyAlignment="1">
      <alignment horizontal="right"/>
    </xf>
    <xf numFmtId="0" fontId="4" fillId="0" borderId="11" xfId="0" applyFont="1" applyFill="1" applyBorder="1" applyAlignment="1">
      <alignment horizontal="right"/>
    </xf>
    <xf numFmtId="183" fontId="4" fillId="0" borderId="11" xfId="0" applyNumberFormat="1" applyFont="1" applyFill="1" applyBorder="1" applyAlignment="1">
      <alignment horizontal="right"/>
    </xf>
    <xf numFmtId="183" fontId="4" fillId="0" borderId="0" xfId="0" applyNumberFormat="1" applyFont="1" applyFill="1" applyBorder="1" applyAlignment="1">
      <alignment horizontal="right"/>
    </xf>
    <xf numFmtId="190" fontId="4" fillId="0" borderId="11" xfId="0" applyNumberFormat="1" applyFont="1" applyFill="1" applyBorder="1" applyAlignment="1">
      <alignment horizontal="right"/>
    </xf>
    <xf numFmtId="0" fontId="7"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xf>
    <xf numFmtId="0" fontId="7" fillId="0" borderId="0" xfId="0" applyFont="1" applyFill="1" applyAlignment="1">
      <alignment horizontal="right"/>
    </xf>
    <xf numFmtId="186" fontId="7" fillId="0" borderId="11" xfId="0" applyNumberFormat="1" applyFont="1" applyFill="1" applyBorder="1" applyAlignment="1">
      <alignment horizontal="right"/>
    </xf>
    <xf numFmtId="183" fontId="4" fillId="0" borderId="22" xfId="0" applyNumberFormat="1" applyFont="1" applyFill="1" applyBorder="1" applyAlignment="1">
      <alignment horizontal="right"/>
    </xf>
    <xf numFmtId="0" fontId="4" fillId="0" borderId="12" xfId="0" applyFont="1" applyFill="1" applyBorder="1" applyAlignment="1">
      <alignment horizontal="right"/>
    </xf>
    <xf numFmtId="183" fontId="4" fillId="0" borderId="12" xfId="0" applyNumberFormat="1" applyFont="1" applyFill="1" applyBorder="1" applyAlignment="1">
      <alignment horizontal="right"/>
    </xf>
    <xf numFmtId="182" fontId="9" fillId="0" borderId="11" xfId="0" applyNumberFormat="1" applyFont="1" applyFill="1" applyBorder="1" applyAlignment="1">
      <alignment horizontal="right"/>
    </xf>
    <xf numFmtId="182" fontId="4" fillId="0" borderId="19" xfId="0" applyNumberFormat="1" applyFont="1" applyFill="1" applyBorder="1" applyAlignment="1">
      <alignment horizontal="right"/>
    </xf>
    <xf numFmtId="2" fontId="4" fillId="0" borderId="0" xfId="0" applyNumberFormat="1" applyFont="1" applyFill="1" applyBorder="1" applyAlignment="1">
      <alignment horizontal="right"/>
    </xf>
    <xf numFmtId="183" fontId="5" fillId="0" borderId="11" xfId="0" applyNumberFormat="1" applyFont="1" applyFill="1" applyBorder="1" applyAlignment="1">
      <alignment horizontal="right"/>
    </xf>
    <xf numFmtId="182" fontId="7" fillId="0" borderId="11" xfId="0" applyNumberFormat="1" applyFont="1" applyFill="1" applyBorder="1" applyAlignment="1">
      <alignment horizontal="right"/>
    </xf>
    <xf numFmtId="186" fontId="4" fillId="0" borderId="11" xfId="0" applyNumberFormat="1" applyFont="1" applyFill="1" applyBorder="1" applyAlignment="1">
      <alignment horizontal="right"/>
    </xf>
    <xf numFmtId="183" fontId="5" fillId="0" borderId="0" xfId="0" applyNumberFormat="1" applyFont="1" applyFill="1" applyBorder="1" applyAlignment="1">
      <alignment horizontal="right"/>
    </xf>
    <xf numFmtId="0" fontId="4" fillId="0" borderId="11" xfId="0" applyNumberFormat="1" applyFont="1" applyFill="1" applyBorder="1" applyAlignment="1">
      <alignment horizontal="right"/>
    </xf>
    <xf numFmtId="182" fontId="5" fillId="0" borderId="11" xfId="58" applyNumberFormat="1" applyFont="1" applyFill="1" applyBorder="1" applyAlignment="1">
      <alignment horizontal="right"/>
    </xf>
    <xf numFmtId="2" fontId="16" fillId="0" borderId="0" xfId="0" applyNumberFormat="1" applyFont="1" applyFill="1" applyBorder="1" applyAlignment="1">
      <alignment horizontal="center"/>
    </xf>
    <xf numFmtId="2" fontId="16" fillId="0" borderId="0" xfId="0" applyNumberFormat="1" applyFont="1" applyFill="1" applyBorder="1" applyAlignment="1">
      <alignment horizontal="right"/>
    </xf>
    <xf numFmtId="2" fontId="2" fillId="0" borderId="0" xfId="0" applyNumberFormat="1" applyFont="1" applyFill="1" applyBorder="1" applyAlignment="1">
      <alignment horizontal="right"/>
    </xf>
    <xf numFmtId="0" fontId="16" fillId="0" borderId="0" xfId="0" applyFont="1" applyFill="1" applyBorder="1" applyAlignment="1">
      <alignment horizontal="right"/>
    </xf>
    <xf numFmtId="0" fontId="7" fillId="0" borderId="11" xfId="58" applyNumberFormat="1" applyFont="1" applyFill="1" applyBorder="1" applyAlignment="1">
      <alignment/>
    </xf>
    <xf numFmtId="2" fontId="20" fillId="0" borderId="0" xfId="0" applyNumberFormat="1" applyFont="1" applyFill="1" applyBorder="1" applyAlignment="1">
      <alignment horizontal="right" vertical="center"/>
    </xf>
    <xf numFmtId="2" fontId="20" fillId="0" borderId="0" xfId="0" applyNumberFormat="1" applyFont="1" applyFill="1" applyBorder="1" applyAlignment="1">
      <alignment horizontal="right"/>
    </xf>
    <xf numFmtId="0" fontId="5" fillId="0" borderId="10" xfId="0" applyFont="1" applyFill="1" applyBorder="1" applyAlignment="1">
      <alignment horizontal="right"/>
    </xf>
    <xf numFmtId="49" fontId="5" fillId="0" borderId="10" xfId="0" applyNumberFormat="1" applyFont="1" applyFill="1" applyBorder="1" applyAlignment="1">
      <alignment horizontal="right"/>
    </xf>
    <xf numFmtId="183" fontId="9" fillId="0" borderId="11" xfId="0" applyNumberFormat="1" applyFont="1" applyFill="1" applyBorder="1" applyAlignment="1">
      <alignment horizontal="right"/>
    </xf>
    <xf numFmtId="184" fontId="4" fillId="0" borderId="0" xfId="0" applyNumberFormat="1" applyFont="1" applyFill="1" applyBorder="1" applyAlignment="1">
      <alignment/>
    </xf>
    <xf numFmtId="2" fontId="20" fillId="0" borderId="0" xfId="0" applyNumberFormat="1" applyFont="1" applyFill="1" applyBorder="1" applyAlignment="1">
      <alignment vertical="center"/>
    </xf>
    <xf numFmtId="2" fontId="20" fillId="0" borderId="0" xfId="0" applyNumberFormat="1" applyFont="1" applyFill="1" applyBorder="1" applyAlignment="1">
      <alignment/>
    </xf>
    <xf numFmtId="2" fontId="16" fillId="0" borderId="0" xfId="0" applyNumberFormat="1" applyFont="1" applyFill="1" applyBorder="1" applyAlignment="1">
      <alignment/>
    </xf>
    <xf numFmtId="2" fontId="16" fillId="0" borderId="0" xfId="0" applyNumberFormat="1" applyFont="1" applyFill="1" applyBorder="1" applyAlignment="1">
      <alignment/>
    </xf>
    <xf numFmtId="2" fontId="0" fillId="0" borderId="0" xfId="0" applyNumberFormat="1" applyBorder="1" applyAlignment="1">
      <alignment/>
    </xf>
    <xf numFmtId="2" fontId="2" fillId="0" borderId="0" xfId="0" applyNumberFormat="1" applyFont="1" applyFill="1" applyBorder="1" applyAlignment="1">
      <alignment/>
    </xf>
    <xf numFmtId="2" fontId="2" fillId="0" borderId="11" xfId="0" applyNumberFormat="1" applyFont="1" applyFill="1" applyBorder="1" applyAlignment="1">
      <alignment vertical="center" wrapText="1"/>
    </xf>
    <xf numFmtId="0" fontId="13" fillId="0" borderId="11" xfId="0" applyFont="1" applyFill="1" applyBorder="1" applyAlignment="1">
      <alignment/>
    </xf>
    <xf numFmtId="0" fontId="25" fillId="0" borderId="11" xfId="0" applyFont="1" applyFill="1" applyBorder="1" applyAlignment="1">
      <alignment/>
    </xf>
    <xf numFmtId="0" fontId="8" fillId="0" borderId="11" xfId="0" applyFont="1" applyFill="1" applyBorder="1" applyAlignment="1">
      <alignment vertical="center" wrapText="1"/>
    </xf>
    <xf numFmtId="0" fontId="8" fillId="0" borderId="11" xfId="0" applyFont="1" applyFill="1" applyBorder="1" applyAlignment="1">
      <alignment wrapText="1"/>
    </xf>
    <xf numFmtId="0" fontId="26" fillId="0" borderId="11" xfId="0" applyFont="1" applyFill="1" applyBorder="1" applyAlignment="1">
      <alignment/>
    </xf>
    <xf numFmtId="0" fontId="8" fillId="0" borderId="0" xfId="0" applyFont="1" applyFill="1" applyAlignment="1">
      <alignment wrapText="1"/>
    </xf>
    <xf numFmtId="0" fontId="17" fillId="0" borderId="14" xfId="0" applyFont="1" applyBorder="1" applyAlignment="1">
      <alignment/>
    </xf>
    <xf numFmtId="0" fontId="8" fillId="0" borderId="15" xfId="0" applyFont="1" applyFill="1" applyBorder="1" applyAlignment="1">
      <alignment vertical="center" wrapText="1"/>
    </xf>
    <xf numFmtId="0" fontId="2" fillId="0" borderId="11" xfId="0" applyNumberFormat="1" applyFont="1" applyFill="1" applyBorder="1" applyAlignment="1">
      <alignment vertical="center" wrapText="1"/>
    </xf>
    <xf numFmtId="0" fontId="8" fillId="0" borderId="11" xfId="0" applyFont="1" applyFill="1" applyBorder="1" applyAlignment="1">
      <alignment horizontal="right"/>
    </xf>
    <xf numFmtId="0" fontId="8" fillId="0" borderId="12" xfId="0" applyFont="1" applyFill="1" applyBorder="1" applyAlignment="1">
      <alignment horizontal="right"/>
    </xf>
    <xf numFmtId="2" fontId="8" fillId="0" borderId="11" xfId="0" applyNumberFormat="1" applyFont="1" applyFill="1" applyBorder="1" applyAlignment="1">
      <alignment horizontal="right"/>
    </xf>
    <xf numFmtId="0" fontId="8" fillId="0" borderId="0" xfId="0" applyFont="1" applyFill="1" applyAlignment="1">
      <alignment horizontal="left" wrapText="1"/>
    </xf>
    <xf numFmtId="0" fontId="8" fillId="0" borderId="0" xfId="0" applyFont="1" applyFill="1" applyAlignment="1">
      <alignment/>
    </xf>
    <xf numFmtId="0" fontId="2" fillId="0" borderId="0" xfId="0" applyFont="1" applyFill="1" applyAlignment="1">
      <alignment horizontal="center" wrapText="1"/>
    </xf>
    <xf numFmtId="0" fontId="2" fillId="0" borderId="11" xfId="0" applyFont="1" applyFill="1" applyBorder="1" applyAlignment="1">
      <alignment horizontal="center" wrapText="1"/>
    </xf>
    <xf numFmtId="2" fontId="12" fillId="0" borderId="0" xfId="0" applyNumberFormat="1" applyFont="1" applyFill="1" applyBorder="1" applyAlignment="1">
      <alignment/>
    </xf>
    <xf numFmtId="2" fontId="8" fillId="0" borderId="0" xfId="0" applyNumberFormat="1" applyFont="1" applyFill="1" applyBorder="1" applyAlignment="1">
      <alignment horizontal="right"/>
    </xf>
    <xf numFmtId="2" fontId="2" fillId="0" borderId="0" xfId="0" applyNumberFormat="1" applyFont="1" applyFill="1" applyBorder="1" applyAlignment="1">
      <alignment wrapText="1"/>
    </xf>
    <xf numFmtId="0" fontId="12" fillId="0" borderId="12" xfId="0" applyFont="1" applyFill="1" applyBorder="1" applyAlignment="1">
      <alignment/>
    </xf>
    <xf numFmtId="0" fontId="16" fillId="0" borderId="12" xfId="0" applyFont="1" applyFill="1" applyBorder="1" applyAlignment="1">
      <alignment/>
    </xf>
    <xf numFmtId="0" fontId="16" fillId="0" borderId="12" xfId="0" applyFont="1" applyFill="1" applyBorder="1" applyAlignment="1">
      <alignment horizontal="right"/>
    </xf>
    <xf numFmtId="0" fontId="0" fillId="0" borderId="12" xfId="0" applyBorder="1" applyAlignment="1">
      <alignment/>
    </xf>
    <xf numFmtId="2" fontId="4" fillId="0" borderId="20" xfId="0" applyNumberFormat="1" applyFont="1" applyFill="1" applyBorder="1" applyAlignment="1">
      <alignment/>
    </xf>
    <xf numFmtId="49" fontId="5" fillId="0" borderId="11" xfId="0" applyNumberFormat="1" applyFont="1" applyFill="1" applyBorder="1" applyAlignment="1">
      <alignment horizontal="right"/>
    </xf>
    <xf numFmtId="1" fontId="5" fillId="0" borderId="11" xfId="0" applyNumberFormat="1" applyFont="1" applyFill="1" applyBorder="1" applyAlignment="1">
      <alignment/>
    </xf>
    <xf numFmtId="184" fontId="4" fillId="0" borderId="0" xfId="0" applyNumberFormat="1" applyFont="1" applyFill="1" applyBorder="1" applyAlignment="1">
      <alignment/>
    </xf>
    <xf numFmtId="0" fontId="0" fillId="0" borderId="11" xfId="0" applyFill="1" applyBorder="1" applyAlignment="1">
      <alignment horizontal="right"/>
    </xf>
    <xf numFmtId="2" fontId="0" fillId="0" borderId="11" xfId="0" applyNumberFormat="1" applyFill="1" applyBorder="1" applyAlignment="1">
      <alignment horizontal="right"/>
    </xf>
    <xf numFmtId="2" fontId="0" fillId="0" borderId="0" xfId="0" applyNumberFormat="1" applyFill="1" applyBorder="1" applyAlignment="1">
      <alignment horizontal="right"/>
    </xf>
    <xf numFmtId="0" fontId="2" fillId="0" borderId="23" xfId="0" applyFont="1" applyFill="1" applyBorder="1" applyAlignment="1">
      <alignment vertical="center" wrapText="1"/>
    </xf>
    <xf numFmtId="0" fontId="25" fillId="0" borderId="11" xfId="0" applyFont="1" applyFill="1" applyBorder="1" applyAlignment="1">
      <alignment horizontal="right" wrapText="1"/>
    </xf>
    <xf numFmtId="49" fontId="2" fillId="0" borderId="11" xfId="0" applyNumberFormat="1" applyFont="1" applyFill="1" applyBorder="1" applyAlignment="1">
      <alignment horizontal="right"/>
    </xf>
    <xf numFmtId="2" fontId="14" fillId="0" borderId="11" xfId="0" applyNumberFormat="1" applyFont="1" applyFill="1" applyBorder="1" applyAlignment="1">
      <alignment horizontal="right"/>
    </xf>
    <xf numFmtId="0" fontId="12" fillId="0" borderId="0" xfId="0" applyFont="1" applyFill="1" applyAlignment="1">
      <alignment/>
    </xf>
    <xf numFmtId="0" fontId="7" fillId="0" borderId="0" xfId="0" applyFont="1" applyAlignment="1">
      <alignment/>
    </xf>
    <xf numFmtId="0" fontId="12" fillId="0" borderId="0" xfId="0" applyFont="1" applyFill="1" applyBorder="1" applyAlignment="1">
      <alignment/>
    </xf>
    <xf numFmtId="2" fontId="0" fillId="0" borderId="0" xfId="0" applyNumberFormat="1" applyFill="1" applyBorder="1" applyAlignment="1">
      <alignment/>
    </xf>
    <xf numFmtId="0" fontId="13" fillId="0" borderId="0" xfId="0" applyFont="1" applyFill="1" applyAlignment="1">
      <alignment horizontal="center"/>
    </xf>
    <xf numFmtId="2" fontId="2" fillId="0" borderId="0" xfId="0" applyNumberFormat="1" applyFont="1" applyFill="1" applyAlignment="1">
      <alignment/>
    </xf>
    <xf numFmtId="0" fontId="2" fillId="0" borderId="12" xfId="0" applyFont="1" applyFill="1" applyBorder="1" applyAlignment="1">
      <alignment horizontal="center" wrapText="1"/>
    </xf>
    <xf numFmtId="2" fontId="2" fillId="0" borderId="23" xfId="0" applyNumberFormat="1" applyFont="1" applyFill="1" applyBorder="1" applyAlignment="1">
      <alignment horizontal="right"/>
    </xf>
    <xf numFmtId="2" fontId="16" fillId="0" borderId="22" xfId="0" applyNumberFormat="1" applyFont="1" applyFill="1" applyBorder="1" applyAlignment="1">
      <alignment/>
    </xf>
    <xf numFmtId="0" fontId="25" fillId="0" borderId="23" xfId="0" applyFont="1" applyFill="1" applyBorder="1" applyAlignment="1">
      <alignment horizontal="right" wrapText="1"/>
    </xf>
    <xf numFmtId="0" fontId="16" fillId="0" borderId="23" xfId="0" applyFont="1" applyFill="1" applyBorder="1" applyAlignment="1">
      <alignment wrapText="1"/>
    </xf>
    <xf numFmtId="0" fontId="16" fillId="0" borderId="20" xfId="0" applyFont="1" applyFill="1" applyBorder="1" applyAlignment="1">
      <alignment wrapText="1"/>
    </xf>
    <xf numFmtId="2" fontId="16" fillId="0" borderId="23" xfId="0" applyNumberFormat="1" applyFont="1" applyFill="1" applyBorder="1" applyAlignment="1">
      <alignment wrapText="1"/>
    </xf>
    <xf numFmtId="0" fontId="2" fillId="0" borderId="24" xfId="0" applyFont="1" applyFill="1" applyBorder="1" applyAlignment="1">
      <alignment wrapText="1"/>
    </xf>
    <xf numFmtId="2" fontId="2" fillId="0" borderId="24" xfId="0" applyNumberFormat="1" applyFont="1" applyFill="1" applyBorder="1" applyAlignment="1">
      <alignment wrapText="1"/>
    </xf>
    <xf numFmtId="2" fontId="16" fillId="0" borderId="12" xfId="0" applyNumberFormat="1" applyFont="1" applyFill="1" applyBorder="1" applyAlignment="1">
      <alignment horizontal="right"/>
    </xf>
    <xf numFmtId="2" fontId="16" fillId="0" borderId="25" xfId="0" applyNumberFormat="1" applyFont="1" applyFill="1" applyBorder="1" applyAlignment="1">
      <alignment wrapText="1"/>
    </xf>
    <xf numFmtId="0" fontId="7" fillId="0" borderId="11" xfId="0" applyFont="1" applyFill="1" applyBorder="1" applyAlignment="1">
      <alignment horizontal="left" wrapText="1"/>
    </xf>
    <xf numFmtId="2" fontId="7" fillId="0" borderId="11" xfId="0" applyNumberFormat="1" applyFont="1" applyFill="1" applyBorder="1" applyAlignment="1">
      <alignment wrapText="1"/>
    </xf>
    <xf numFmtId="2" fontId="4" fillId="0" borderId="11" xfId="0" applyNumberFormat="1" applyFont="1" applyFill="1" applyBorder="1" applyAlignment="1">
      <alignment horizontal="right" wrapText="1"/>
    </xf>
    <xf numFmtId="2" fontId="7" fillId="0" borderId="11" xfId="0" applyNumberFormat="1" applyFont="1" applyFill="1" applyBorder="1" applyAlignment="1">
      <alignment horizontal="right" wrapText="1"/>
    </xf>
    <xf numFmtId="2" fontId="4" fillId="0" borderId="11" xfId="0" applyNumberFormat="1" applyFont="1" applyFill="1" applyBorder="1" applyAlignment="1">
      <alignment wrapText="1"/>
    </xf>
    <xf numFmtId="183" fontId="4" fillId="0" borderId="11" xfId="0" applyNumberFormat="1" applyFont="1" applyFill="1" applyBorder="1" applyAlignment="1">
      <alignment horizontal="right" wrapText="1"/>
    </xf>
    <xf numFmtId="0" fontId="2" fillId="0" borderId="0" xfId="0" applyFont="1" applyAlignment="1">
      <alignment/>
    </xf>
    <xf numFmtId="0" fontId="8" fillId="0" borderId="0" xfId="0" applyFont="1" applyFill="1" applyAlignment="1">
      <alignment horizontal="center"/>
    </xf>
    <xf numFmtId="0" fontId="2"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13" fillId="0" borderId="0" xfId="0" applyFont="1" applyFill="1" applyAlignment="1">
      <alignment horizontal="center" vertical="center" wrapText="1"/>
    </xf>
    <xf numFmtId="0" fontId="12" fillId="0" borderId="0" xfId="0" applyFont="1" applyFill="1" applyAlignment="1">
      <alignment horizontal="center"/>
    </xf>
    <xf numFmtId="0" fontId="12" fillId="0" borderId="0" xfId="0" applyFont="1" applyFill="1" applyAlignment="1">
      <alignment horizontal="right"/>
    </xf>
    <xf numFmtId="0" fontId="12" fillId="0" borderId="0" xfId="0" applyFont="1" applyFill="1" applyAlignment="1">
      <alignment vertical="center" wrapText="1"/>
    </xf>
    <xf numFmtId="0" fontId="12" fillId="0" borderId="0" xfId="0" applyFont="1" applyFill="1" applyAlignment="1">
      <alignment/>
    </xf>
    <xf numFmtId="0" fontId="13" fillId="0" borderId="0" xfId="0" applyFont="1" applyFill="1" applyAlignment="1">
      <alignment horizontal="center" vertical="center" wrapText="1"/>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Alignment="1">
      <alignment horizontal="center" vertical="center" wrapText="1"/>
    </xf>
    <xf numFmtId="0" fontId="12" fillId="0" borderId="0" xfId="0" applyFont="1" applyFill="1" applyBorder="1" applyAlignment="1">
      <alignment horizontal="right"/>
    </xf>
    <xf numFmtId="2" fontId="2" fillId="0"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lignment horizontal="center" wrapText="1"/>
    </xf>
    <xf numFmtId="0" fontId="2" fillId="0" borderId="10" xfId="0" applyFont="1" applyFill="1" applyBorder="1" applyAlignment="1">
      <alignment horizontal="center" wrapText="1"/>
    </xf>
    <xf numFmtId="0" fontId="2" fillId="0" borderId="14" xfId="0" applyFont="1" applyFill="1" applyBorder="1" applyAlignment="1">
      <alignment horizontal="center" wrapText="1"/>
    </xf>
    <xf numFmtId="2" fontId="2" fillId="33" borderId="23"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22"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26" xfId="0" applyFont="1" applyFill="1" applyBorder="1" applyAlignment="1">
      <alignment horizontal="center" wrapText="1"/>
    </xf>
    <xf numFmtId="0" fontId="8" fillId="0" borderId="24" xfId="0" applyFont="1" applyFill="1" applyBorder="1" applyAlignment="1">
      <alignment horizontal="center" wrapText="1"/>
    </xf>
    <xf numFmtId="0" fontId="2" fillId="0" borderId="0" xfId="0" applyFont="1" applyFill="1" applyAlignment="1">
      <alignment horizontal="left" wrapText="1"/>
    </xf>
    <xf numFmtId="0" fontId="8" fillId="0" borderId="11" xfId="0" applyFont="1" applyFill="1" applyBorder="1" applyAlignment="1">
      <alignment horizontal="center" vertical="center" wrapText="1"/>
    </xf>
    <xf numFmtId="0" fontId="14" fillId="0" borderId="11" xfId="0" applyFont="1" applyFill="1" applyBorder="1" applyAlignment="1">
      <alignment horizontal="left" wrapText="1"/>
    </xf>
    <xf numFmtId="0" fontId="14" fillId="0" borderId="18" xfId="0" applyFont="1" applyFill="1" applyBorder="1" applyAlignment="1">
      <alignment horizontal="left" wrapText="1"/>
    </xf>
    <xf numFmtId="0" fontId="5" fillId="0" borderId="18" xfId="0" applyFont="1" applyFill="1" applyBorder="1" applyAlignment="1">
      <alignment horizontal="left" wrapText="1"/>
    </xf>
    <xf numFmtId="0" fontId="14" fillId="0" borderId="27" xfId="0" applyFont="1" applyFill="1" applyBorder="1" applyAlignment="1">
      <alignment horizontal="left" wrapText="1"/>
    </xf>
    <xf numFmtId="0" fontId="14" fillId="0" borderId="17" xfId="0" applyFont="1" applyFill="1" applyBorder="1" applyAlignment="1">
      <alignment horizontal="left" wrapText="1"/>
    </xf>
    <xf numFmtId="0" fontId="5" fillId="0" borderId="12" xfId="0" applyFont="1" applyFill="1" applyBorder="1" applyAlignment="1">
      <alignment horizontal="left" wrapText="1"/>
    </xf>
    <xf numFmtId="0" fontId="5" fillId="0" borderId="10" xfId="0" applyFont="1" applyFill="1" applyBorder="1" applyAlignment="1">
      <alignment horizontal="left" wrapText="1"/>
    </xf>
    <xf numFmtId="0" fontId="5" fillId="0" borderId="14" xfId="0" applyFont="1" applyFill="1" applyBorder="1" applyAlignment="1">
      <alignment horizontal="left" wrapText="1"/>
    </xf>
    <xf numFmtId="0" fontId="5" fillId="0" borderId="11" xfId="0" applyFont="1" applyFill="1" applyBorder="1" applyAlignment="1">
      <alignment vertical="top" wrapText="1"/>
    </xf>
    <xf numFmtId="0" fontId="9" fillId="0" borderId="11" xfId="0" applyFont="1" applyBorder="1" applyAlignment="1">
      <alignment wrapText="1"/>
    </xf>
    <xf numFmtId="0" fontId="5" fillId="0" borderId="11" xfId="0" applyFont="1" applyFill="1" applyBorder="1" applyAlignment="1">
      <alignment wrapTex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0" fontId="7" fillId="0" borderId="16" xfId="0" applyFont="1" applyFill="1" applyBorder="1" applyAlignment="1">
      <alignment horizontal="center" wrapText="1"/>
    </xf>
    <xf numFmtId="0" fontId="7" fillId="0" borderId="28" xfId="0" applyFont="1" applyFill="1" applyBorder="1" applyAlignment="1">
      <alignment horizontal="center" wrapText="1"/>
    </xf>
    <xf numFmtId="0" fontId="7" fillId="0" borderId="29" xfId="0" applyFont="1" applyFill="1" applyBorder="1" applyAlignment="1">
      <alignment horizontal="center" wrapText="1"/>
    </xf>
    <xf numFmtId="0" fontId="7" fillId="0" borderId="27" xfId="0" applyFont="1" applyFill="1" applyBorder="1" applyAlignment="1">
      <alignment horizontal="center" wrapText="1"/>
    </xf>
    <xf numFmtId="0" fontId="7" fillId="0" borderId="18" xfId="0" applyFont="1" applyFill="1" applyBorder="1" applyAlignment="1">
      <alignment horizontal="center" wrapText="1"/>
    </xf>
    <xf numFmtId="0" fontId="7" fillId="0" borderId="17" xfId="0" applyFont="1" applyFill="1" applyBorder="1" applyAlignment="1">
      <alignment horizontal="center" wrapText="1"/>
    </xf>
    <xf numFmtId="0" fontId="5" fillId="0" borderId="11" xfId="0" applyFont="1" applyFill="1" applyBorder="1" applyAlignment="1">
      <alignment horizontal="left"/>
    </xf>
    <xf numFmtId="0" fontId="4" fillId="0" borderId="11" xfId="0" applyFont="1" applyFill="1" applyBorder="1" applyAlignment="1">
      <alignment vertical="top" wrapText="1"/>
    </xf>
    <xf numFmtId="0" fontId="5" fillId="0" borderId="12" xfId="0" applyFont="1" applyFill="1" applyBorder="1" applyAlignment="1">
      <alignment horizontal="left"/>
    </xf>
    <xf numFmtId="0" fontId="5" fillId="0" borderId="14" xfId="0" applyFont="1" applyFill="1" applyBorder="1" applyAlignment="1">
      <alignment horizontal="left"/>
    </xf>
    <xf numFmtId="0" fontId="5" fillId="0" borderId="16" xfId="0" applyFont="1" applyFill="1" applyBorder="1" applyAlignment="1">
      <alignment vertical="top" wrapText="1"/>
    </xf>
    <xf numFmtId="0" fontId="9" fillId="0" borderId="28" xfId="0" applyFont="1" applyBorder="1" applyAlignment="1">
      <alignment wrapText="1"/>
    </xf>
    <xf numFmtId="0" fontId="9" fillId="0" borderId="29" xfId="0" applyFont="1" applyBorder="1" applyAlignment="1">
      <alignment wrapText="1"/>
    </xf>
    <xf numFmtId="0" fontId="5" fillId="0" borderId="12" xfId="0" applyFont="1" applyFill="1" applyBorder="1" applyAlignment="1">
      <alignment vertical="top" wrapText="1"/>
    </xf>
    <xf numFmtId="0" fontId="9" fillId="0" borderId="10" xfId="0" applyFont="1" applyBorder="1" applyAlignment="1">
      <alignment wrapText="1"/>
    </xf>
    <xf numFmtId="0" fontId="9" fillId="0" borderId="14" xfId="0" applyFont="1" applyBorder="1" applyAlignment="1">
      <alignment wrapText="1"/>
    </xf>
    <xf numFmtId="0" fontId="7" fillId="0" borderId="11" xfId="0" applyFont="1" applyFill="1" applyBorder="1" applyAlignment="1">
      <alignment wrapText="1"/>
    </xf>
    <xf numFmtId="0" fontId="7" fillId="0" borderId="20" xfId="0" applyFont="1" applyFill="1" applyBorder="1" applyAlignment="1">
      <alignment vertical="center" wrapText="1"/>
    </xf>
    <xf numFmtId="0" fontId="7" fillId="0" borderId="0" xfId="0" applyFont="1" applyFill="1" applyBorder="1" applyAlignment="1">
      <alignment vertical="center" wrapText="1"/>
    </xf>
    <xf numFmtId="0" fontId="7" fillId="0" borderId="21" xfId="0" applyFont="1" applyFill="1" applyBorder="1" applyAlignment="1">
      <alignment vertical="center" wrapText="1"/>
    </xf>
    <xf numFmtId="0" fontId="7" fillId="0" borderId="27" xfId="0" applyFont="1" applyFill="1" applyBorder="1" applyAlignment="1">
      <alignment vertical="center" wrapText="1"/>
    </xf>
    <xf numFmtId="0" fontId="7" fillId="0" borderId="18" xfId="0" applyFont="1" applyFill="1" applyBorder="1" applyAlignment="1">
      <alignment vertical="center" wrapText="1"/>
    </xf>
    <xf numFmtId="0" fontId="7" fillId="0" borderId="17" xfId="0" applyFont="1" applyFill="1" applyBorder="1" applyAlignment="1">
      <alignment vertical="center" wrapText="1"/>
    </xf>
    <xf numFmtId="0" fontId="7" fillId="0" borderId="11" xfId="0" applyFont="1" applyBorder="1" applyAlignment="1">
      <alignment vertical="center" wrapText="1"/>
    </xf>
    <xf numFmtId="0" fontId="7" fillId="0" borderId="16" xfId="0" applyFont="1" applyBorder="1" applyAlignment="1">
      <alignment vertical="center" wrapText="1"/>
    </xf>
    <xf numFmtId="0" fontId="7" fillId="0" borderId="28" xfId="0" applyFont="1" applyBorder="1" applyAlignment="1">
      <alignment vertical="center" wrapText="1"/>
    </xf>
    <xf numFmtId="0" fontId="7" fillId="0" borderId="29" xfId="0" applyFont="1" applyBorder="1" applyAlignment="1">
      <alignment vertical="center" wrapText="1"/>
    </xf>
    <xf numFmtId="0" fontId="7" fillId="0" borderId="20" xfId="0" applyFont="1" applyBorder="1" applyAlignment="1">
      <alignment vertical="center" wrapText="1"/>
    </xf>
    <xf numFmtId="0" fontId="7" fillId="0" borderId="0" xfId="0" applyFont="1" applyBorder="1" applyAlignment="1">
      <alignment vertical="center" wrapText="1"/>
    </xf>
    <xf numFmtId="0" fontId="7" fillId="0" borderId="21" xfId="0" applyFont="1" applyBorder="1" applyAlignment="1">
      <alignment vertical="center" wrapText="1"/>
    </xf>
    <xf numFmtId="0" fontId="7" fillId="0" borderId="27" xfId="0" applyFont="1" applyBorder="1" applyAlignment="1">
      <alignment vertical="center" wrapText="1"/>
    </xf>
    <xf numFmtId="0" fontId="7" fillId="0" borderId="18" xfId="0" applyFont="1" applyBorder="1" applyAlignment="1">
      <alignment vertical="center" wrapText="1"/>
    </xf>
    <xf numFmtId="0" fontId="7" fillId="0" borderId="17" xfId="0" applyFont="1" applyBorder="1" applyAlignment="1">
      <alignment vertical="center" wrapText="1"/>
    </xf>
    <xf numFmtId="0" fontId="7" fillId="0" borderId="16" xfId="0" applyFont="1" applyFill="1" applyBorder="1" applyAlignment="1">
      <alignment vertical="center" wrapText="1"/>
    </xf>
    <xf numFmtId="0" fontId="7" fillId="0" borderId="28" xfId="0" applyFont="1" applyFill="1" applyBorder="1" applyAlignment="1">
      <alignment vertical="center" wrapText="1"/>
    </xf>
    <xf numFmtId="0" fontId="7" fillId="0" borderId="29" xfId="0" applyFont="1" applyFill="1" applyBorder="1" applyAlignment="1">
      <alignment vertical="center" wrapText="1"/>
    </xf>
    <xf numFmtId="0" fontId="5" fillId="0" borderId="11" xfId="0" applyFont="1" applyFill="1" applyBorder="1" applyAlignment="1">
      <alignment horizontal="left"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7" fillId="0" borderId="11" xfId="0" applyFont="1" applyFill="1" applyBorder="1" applyAlignment="1">
      <alignment vertical="top" wrapText="1"/>
    </xf>
    <xf numFmtId="0" fontId="5" fillId="0" borderId="10" xfId="0" applyFont="1" applyFill="1" applyBorder="1" applyAlignment="1">
      <alignment vertical="top" wrapText="1"/>
    </xf>
    <xf numFmtId="0" fontId="5" fillId="0" borderId="14" xfId="0" applyFont="1" applyFill="1" applyBorder="1" applyAlignment="1">
      <alignment vertical="top" wrapText="1"/>
    </xf>
    <xf numFmtId="0" fontId="5" fillId="0" borderId="12" xfId="0" applyFont="1" applyFill="1" applyBorder="1" applyAlignment="1">
      <alignment horizontal="center" vertical="top" wrapText="1"/>
    </xf>
    <xf numFmtId="0" fontId="9" fillId="0" borderId="10" xfId="0" applyFont="1" applyFill="1" applyBorder="1" applyAlignment="1">
      <alignment horizontal="center" wrapText="1"/>
    </xf>
    <xf numFmtId="0" fontId="9" fillId="0" borderId="14" xfId="0" applyFont="1" applyFill="1" applyBorder="1" applyAlignment="1">
      <alignment horizontal="center" wrapText="1"/>
    </xf>
    <xf numFmtId="0" fontId="5" fillId="0" borderId="11" xfId="0" applyFont="1" applyFill="1" applyBorder="1" applyAlignment="1">
      <alignment horizontal="center" vertical="top" wrapText="1"/>
    </xf>
    <xf numFmtId="0" fontId="9" fillId="0" borderId="11" xfId="0" applyFont="1" applyFill="1" applyBorder="1" applyAlignment="1">
      <alignment horizontal="center" wrapText="1"/>
    </xf>
    <xf numFmtId="0" fontId="9" fillId="0" borderId="10" xfId="0" applyFont="1" applyFill="1" applyBorder="1" applyAlignment="1">
      <alignment wrapText="1"/>
    </xf>
    <xf numFmtId="0" fontId="9" fillId="0" borderId="14" xfId="0" applyFont="1" applyFill="1" applyBorder="1" applyAlignment="1">
      <alignment wrapText="1"/>
    </xf>
    <xf numFmtId="0" fontId="4" fillId="0" borderId="1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4" fillId="0" borderId="20" xfId="0" applyFont="1" applyFill="1" applyBorder="1" applyAlignment="1">
      <alignment vertical="top" wrapText="1"/>
    </xf>
    <xf numFmtId="0" fontId="4" fillId="0" borderId="0" xfId="0" applyFont="1" applyFill="1" applyBorder="1" applyAlignment="1">
      <alignment vertical="top" wrapText="1"/>
    </xf>
    <xf numFmtId="0" fontId="4" fillId="0" borderId="21" xfId="0" applyFont="1" applyFill="1" applyBorder="1" applyAlignment="1">
      <alignment vertical="top" wrapText="1"/>
    </xf>
    <xf numFmtId="0" fontId="4" fillId="0" borderId="27" xfId="0" applyFont="1" applyFill="1" applyBorder="1" applyAlignment="1">
      <alignment vertical="top" wrapText="1"/>
    </xf>
    <xf numFmtId="0" fontId="4" fillId="0" borderId="18" xfId="0" applyFont="1" applyFill="1" applyBorder="1" applyAlignment="1">
      <alignment vertical="top" wrapText="1"/>
    </xf>
    <xf numFmtId="0" fontId="4" fillId="0" borderId="17" xfId="0" applyFont="1" applyFill="1" applyBorder="1" applyAlignment="1">
      <alignment vertical="top" wrapText="1"/>
    </xf>
    <xf numFmtId="0" fontId="7" fillId="0" borderId="11" xfId="0" applyFont="1" applyBorder="1" applyAlignment="1">
      <alignment wrapText="1"/>
    </xf>
    <xf numFmtId="0" fontId="7" fillId="0" borderId="11" xfId="0" applyFont="1" applyFill="1" applyBorder="1" applyAlignment="1">
      <alignment vertical="center" wrapText="1"/>
    </xf>
    <xf numFmtId="0" fontId="5" fillId="0" borderId="11" xfId="0" applyFont="1" applyFill="1" applyBorder="1" applyAlignment="1">
      <alignment vertical="center" wrapText="1"/>
    </xf>
    <xf numFmtId="0" fontId="7" fillId="0" borderId="16" xfId="0" applyFont="1" applyFill="1" applyBorder="1" applyAlignment="1">
      <alignment vertical="top" wrapText="1"/>
    </xf>
    <xf numFmtId="0" fontId="7" fillId="0" borderId="28" xfId="0" applyFont="1" applyFill="1" applyBorder="1" applyAlignment="1">
      <alignment vertical="top" wrapText="1"/>
    </xf>
    <xf numFmtId="0" fontId="7" fillId="0" borderId="29" xfId="0" applyFont="1" applyFill="1" applyBorder="1" applyAlignment="1">
      <alignment vertical="top" wrapText="1"/>
    </xf>
    <xf numFmtId="0" fontId="7" fillId="0" borderId="20" xfId="0" applyFont="1" applyFill="1" applyBorder="1" applyAlignment="1">
      <alignment vertical="top" wrapText="1"/>
    </xf>
    <xf numFmtId="0" fontId="7" fillId="0" borderId="0" xfId="0" applyFont="1" applyFill="1" applyBorder="1" applyAlignment="1">
      <alignment vertical="top" wrapText="1"/>
    </xf>
    <xf numFmtId="0" fontId="7" fillId="0" borderId="21" xfId="0" applyFont="1" applyFill="1" applyBorder="1" applyAlignment="1">
      <alignment vertical="top" wrapText="1"/>
    </xf>
    <xf numFmtId="0" fontId="7" fillId="0" borderId="27" xfId="0" applyFont="1" applyFill="1" applyBorder="1" applyAlignment="1">
      <alignment vertical="top" wrapText="1"/>
    </xf>
    <xf numFmtId="0" fontId="7" fillId="0" borderId="18" xfId="0" applyFont="1" applyFill="1" applyBorder="1" applyAlignment="1">
      <alignment vertical="top" wrapText="1"/>
    </xf>
    <xf numFmtId="0" fontId="7" fillId="0" borderId="17" xfId="0" applyFont="1" applyFill="1" applyBorder="1" applyAlignment="1">
      <alignment vertical="top" wrapText="1"/>
    </xf>
    <xf numFmtId="0" fontId="4" fillId="0" borderId="11" xfId="0" applyFont="1" applyFill="1" applyBorder="1" applyAlignment="1">
      <alignment wrapText="1"/>
    </xf>
    <xf numFmtId="0" fontId="7" fillId="0" borderId="16"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7" xfId="0" applyFont="1" applyFill="1" applyBorder="1" applyAlignment="1">
      <alignment horizontal="center" vertical="top" wrapText="1"/>
    </xf>
    <xf numFmtId="0" fontId="9" fillId="0" borderId="11" xfId="0" applyFont="1" applyFill="1" applyBorder="1" applyAlignment="1">
      <alignment wrapText="1"/>
    </xf>
    <xf numFmtId="0" fontId="9" fillId="0" borderId="12" xfId="0" applyFont="1" applyFill="1" applyBorder="1" applyAlignment="1">
      <alignment horizontal="left" wrapText="1"/>
    </xf>
    <xf numFmtId="0" fontId="9" fillId="0" borderId="14" xfId="0" applyFont="1" applyFill="1" applyBorder="1" applyAlignment="1">
      <alignment horizontal="left" wrapText="1"/>
    </xf>
    <xf numFmtId="0" fontId="9" fillId="0" borderId="12" xfId="0" applyFont="1" applyFill="1" applyBorder="1" applyAlignment="1">
      <alignment horizontal="left"/>
    </xf>
    <xf numFmtId="0" fontId="9" fillId="0" borderId="14" xfId="0" applyFont="1" applyFill="1" applyBorder="1" applyAlignment="1">
      <alignment horizontal="left"/>
    </xf>
    <xf numFmtId="0" fontId="9" fillId="0" borderId="11" xfId="0" applyFont="1" applyFill="1" applyBorder="1" applyAlignment="1">
      <alignment horizontal="left" wrapText="1"/>
    </xf>
    <xf numFmtId="0" fontId="9" fillId="0" borderId="12" xfId="0" applyFont="1" applyFill="1" applyBorder="1" applyAlignment="1">
      <alignment wrapText="1"/>
    </xf>
    <xf numFmtId="0" fontId="4" fillId="0" borderId="11" xfId="0" applyFont="1" applyFill="1" applyBorder="1" applyAlignment="1">
      <alignment vertical="center" wrapText="1"/>
    </xf>
    <xf numFmtId="0" fontId="9" fillId="0" borderId="12" xfId="0" applyFont="1" applyFill="1" applyBorder="1" applyAlignment="1">
      <alignment horizontal="center" wrapText="1"/>
    </xf>
    <xf numFmtId="0" fontId="7" fillId="0" borderId="28" xfId="0" applyFont="1" applyFill="1" applyBorder="1" applyAlignment="1">
      <alignment wrapText="1"/>
    </xf>
    <xf numFmtId="0" fontId="7" fillId="0" borderId="29" xfId="0" applyFont="1" applyFill="1" applyBorder="1" applyAlignment="1">
      <alignment wrapText="1"/>
    </xf>
    <xf numFmtId="0" fontId="7" fillId="0" borderId="20" xfId="0" applyFont="1" applyFill="1" applyBorder="1" applyAlignment="1">
      <alignment wrapText="1"/>
    </xf>
    <xf numFmtId="0" fontId="7" fillId="0" borderId="0" xfId="0" applyFont="1" applyFill="1" applyAlignment="1">
      <alignment wrapText="1"/>
    </xf>
    <xf numFmtId="0" fontId="7" fillId="0" borderId="21" xfId="0" applyFont="1" applyFill="1" applyBorder="1" applyAlignment="1">
      <alignment wrapText="1"/>
    </xf>
    <xf numFmtId="0" fontId="7" fillId="0" borderId="27" xfId="0" applyFont="1" applyFill="1" applyBorder="1" applyAlignment="1">
      <alignment wrapText="1"/>
    </xf>
    <xf numFmtId="0" fontId="7" fillId="0" borderId="18" xfId="0" applyFont="1" applyFill="1" applyBorder="1" applyAlignment="1">
      <alignment wrapText="1"/>
    </xf>
    <xf numFmtId="0" fontId="7" fillId="0" borderId="17" xfId="0" applyFont="1" applyFill="1" applyBorder="1" applyAlignment="1">
      <alignment wrapText="1"/>
    </xf>
    <xf numFmtId="2" fontId="9" fillId="0" borderId="12" xfId="0" applyNumberFormat="1" applyFont="1" applyFill="1" applyBorder="1" applyAlignment="1">
      <alignment horizontal="left" wrapText="1"/>
    </xf>
    <xf numFmtId="2" fontId="9" fillId="0" borderId="14" xfId="0" applyNumberFormat="1" applyFont="1" applyFill="1" applyBorder="1" applyAlignment="1">
      <alignment horizontal="left" wrapText="1"/>
    </xf>
    <xf numFmtId="0" fontId="7" fillId="0" borderId="28" xfId="0" applyFont="1" applyBorder="1" applyAlignment="1">
      <alignment wrapText="1"/>
    </xf>
    <xf numFmtId="0" fontId="7" fillId="0" borderId="29" xfId="0" applyFont="1" applyBorder="1" applyAlignment="1">
      <alignment wrapText="1"/>
    </xf>
    <xf numFmtId="0" fontId="7" fillId="0" borderId="20" xfId="0" applyFont="1" applyBorder="1" applyAlignment="1">
      <alignment wrapText="1"/>
    </xf>
    <xf numFmtId="0" fontId="7" fillId="0" borderId="0" xfId="0" applyFont="1" applyBorder="1" applyAlignment="1">
      <alignment wrapText="1"/>
    </xf>
    <xf numFmtId="0" fontId="7" fillId="0" borderId="21" xfId="0" applyFont="1" applyBorder="1" applyAlignment="1">
      <alignment wrapText="1"/>
    </xf>
    <xf numFmtId="0" fontId="7" fillId="0" borderId="27" xfId="0" applyFont="1" applyBorder="1" applyAlignment="1">
      <alignment wrapText="1"/>
    </xf>
    <xf numFmtId="0" fontId="7" fillId="0" borderId="18" xfId="0" applyFont="1" applyBorder="1" applyAlignment="1">
      <alignment wrapText="1"/>
    </xf>
    <xf numFmtId="0" fontId="7" fillId="0" borderId="17" xfId="0" applyFont="1" applyBorder="1" applyAlignment="1">
      <alignment wrapText="1"/>
    </xf>
    <xf numFmtId="0" fontId="4" fillId="0" borderId="16" xfId="0" applyFont="1" applyFill="1" applyBorder="1" applyAlignment="1">
      <alignment vertical="center" wrapText="1"/>
    </xf>
    <xf numFmtId="0" fontId="4" fillId="0" borderId="28" xfId="0" applyFont="1" applyFill="1" applyBorder="1" applyAlignment="1">
      <alignment vertical="center" wrapText="1"/>
    </xf>
    <xf numFmtId="0" fontId="4" fillId="0" borderId="29" xfId="0" applyFont="1" applyFill="1" applyBorder="1" applyAlignment="1">
      <alignment vertical="center" wrapText="1"/>
    </xf>
    <xf numFmtId="0" fontId="4" fillId="0" borderId="27" xfId="0" applyFont="1" applyFill="1" applyBorder="1" applyAlignment="1">
      <alignment vertical="center" wrapText="1"/>
    </xf>
    <xf numFmtId="0" fontId="4" fillId="0" borderId="18" xfId="0" applyFont="1" applyFill="1" applyBorder="1" applyAlignment="1">
      <alignment vertical="center" wrapText="1"/>
    </xf>
    <xf numFmtId="0" fontId="4" fillId="0" borderId="17" xfId="0" applyFont="1" applyFill="1" applyBorder="1" applyAlignment="1">
      <alignment vertical="center" wrapText="1"/>
    </xf>
    <xf numFmtId="0" fontId="7" fillId="0" borderId="16" xfId="0" applyFont="1" applyFill="1" applyBorder="1" applyAlignment="1">
      <alignment wrapText="1"/>
    </xf>
    <xf numFmtId="0" fontId="9" fillId="0" borderId="28" xfId="0" applyFont="1" applyFill="1" applyBorder="1" applyAlignment="1">
      <alignment wrapText="1"/>
    </xf>
    <xf numFmtId="0" fontId="9" fillId="0" borderId="29" xfId="0" applyFont="1" applyFill="1" applyBorder="1" applyAlignment="1">
      <alignment wrapText="1"/>
    </xf>
    <xf numFmtId="0" fontId="9" fillId="0" borderId="27" xfId="0" applyFont="1" applyFill="1" applyBorder="1" applyAlignment="1">
      <alignment wrapText="1"/>
    </xf>
    <xf numFmtId="0" fontId="9" fillId="0" borderId="18" xfId="0" applyFont="1" applyFill="1" applyBorder="1" applyAlignment="1">
      <alignment wrapText="1"/>
    </xf>
    <xf numFmtId="0" fontId="9" fillId="0" borderId="17" xfId="0" applyFont="1" applyFill="1" applyBorder="1" applyAlignment="1">
      <alignment wrapText="1"/>
    </xf>
    <xf numFmtId="0" fontId="7" fillId="0" borderId="0" xfId="0" applyFont="1" applyFill="1" applyBorder="1" applyAlignment="1">
      <alignment wrapText="1"/>
    </xf>
    <xf numFmtId="0" fontId="7" fillId="0" borderId="16" xfId="0" applyFont="1" applyBorder="1" applyAlignment="1">
      <alignment horizontal="center" wrapText="1"/>
    </xf>
    <xf numFmtId="0" fontId="7" fillId="0" borderId="28" xfId="0" applyFont="1" applyBorder="1" applyAlignment="1">
      <alignment horizontal="center" wrapText="1"/>
    </xf>
    <xf numFmtId="0" fontId="7" fillId="0" borderId="29" xfId="0" applyFont="1" applyBorder="1" applyAlignment="1">
      <alignment horizontal="center" wrapText="1"/>
    </xf>
    <xf numFmtId="0" fontId="7" fillId="0" borderId="20" xfId="0" applyFont="1" applyBorder="1" applyAlignment="1">
      <alignment horizontal="center" wrapText="1"/>
    </xf>
    <xf numFmtId="0" fontId="7" fillId="0" borderId="0" xfId="0" applyFont="1" applyBorder="1" applyAlignment="1">
      <alignment horizontal="center" wrapText="1"/>
    </xf>
    <xf numFmtId="0" fontId="7" fillId="0" borderId="21" xfId="0" applyFont="1" applyBorder="1" applyAlignment="1">
      <alignment horizontal="center" wrapText="1"/>
    </xf>
    <xf numFmtId="0" fontId="7" fillId="0" borderId="27" xfId="0" applyFont="1" applyBorder="1" applyAlignment="1">
      <alignment horizontal="center" wrapText="1"/>
    </xf>
    <xf numFmtId="0" fontId="7" fillId="0" borderId="18" xfId="0" applyFont="1" applyBorder="1" applyAlignment="1">
      <alignment horizontal="center" wrapText="1"/>
    </xf>
    <xf numFmtId="0" fontId="7" fillId="0" borderId="17" xfId="0" applyFont="1" applyBorder="1" applyAlignment="1">
      <alignment horizontal="center" wrapText="1"/>
    </xf>
    <xf numFmtId="0" fontId="4" fillId="0" borderId="11" xfId="0" applyFont="1" applyFill="1" applyBorder="1" applyAlignment="1">
      <alignment horizontal="left" vertical="top" wrapText="1"/>
    </xf>
    <xf numFmtId="0" fontId="4" fillId="0" borderId="16" xfId="0" applyFont="1" applyBorder="1" applyAlignment="1">
      <alignment horizontal="center" wrapText="1"/>
    </xf>
    <xf numFmtId="0" fontId="4" fillId="0" borderId="28" xfId="0" applyFont="1" applyBorder="1" applyAlignment="1">
      <alignment horizontal="center" wrapText="1"/>
    </xf>
    <xf numFmtId="0" fontId="4" fillId="0" borderId="29" xfId="0" applyFont="1" applyBorder="1" applyAlignment="1">
      <alignment horizontal="center" wrapText="1"/>
    </xf>
    <xf numFmtId="0" fontId="4" fillId="0" borderId="20" xfId="0" applyFont="1" applyBorder="1" applyAlignment="1">
      <alignment horizontal="center" wrapText="1"/>
    </xf>
    <xf numFmtId="0" fontId="4" fillId="0" borderId="0" xfId="0" applyFont="1" applyBorder="1" applyAlignment="1">
      <alignment horizontal="center" wrapText="1"/>
    </xf>
    <xf numFmtId="0" fontId="4" fillId="0" borderId="21" xfId="0" applyFont="1" applyBorder="1" applyAlignment="1">
      <alignment horizontal="center" wrapText="1"/>
    </xf>
    <xf numFmtId="0" fontId="4" fillId="0" borderId="27" xfId="0" applyFont="1" applyBorder="1" applyAlignment="1">
      <alignment horizontal="center" wrapText="1"/>
    </xf>
    <xf numFmtId="0" fontId="4" fillId="0" borderId="18" xfId="0" applyFont="1" applyBorder="1" applyAlignment="1">
      <alignment horizontal="center" wrapText="1"/>
    </xf>
    <xf numFmtId="0" fontId="4" fillId="0" borderId="17" xfId="0" applyFont="1" applyBorder="1" applyAlignment="1">
      <alignment horizontal="center" wrapText="1"/>
    </xf>
    <xf numFmtId="0" fontId="7" fillId="0" borderId="11" xfId="0" applyNumberFormat="1" applyFont="1" applyFill="1" applyBorder="1" applyAlignment="1">
      <alignment wrapText="1"/>
    </xf>
    <xf numFmtId="0" fontId="7" fillId="0" borderId="11" xfId="0" applyFont="1" applyFill="1" applyBorder="1" applyAlignment="1">
      <alignment horizontal="center" wrapText="1"/>
    </xf>
    <xf numFmtId="0" fontId="7" fillId="0" borderId="20" xfId="0" applyFont="1" applyFill="1" applyBorder="1" applyAlignment="1">
      <alignment horizontal="center" wrapText="1"/>
    </xf>
    <xf numFmtId="0" fontId="7" fillId="0" borderId="0" xfId="0" applyFont="1" applyFill="1" applyBorder="1" applyAlignment="1">
      <alignment horizontal="center" wrapText="1"/>
    </xf>
    <xf numFmtId="0" fontId="7" fillId="0" borderId="21" xfId="0" applyFont="1" applyFill="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CRETAR\AppData\Local\Temp\&#1050;&#1086;&#1087;&#1080;&#1103;%20&#1084;&#1077;&#1085;&#1102;%201-4%202021%20&#1086;&#1089;&#1110;&#1085;&#1100;-&#1079;&#1080;&#1084;&#107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вартисть товарив"/>
      <sheetName val="1-4 меню"/>
      <sheetName val="розкладка"/>
      <sheetName val="блюда"/>
      <sheetName val="розрахунок"/>
      <sheetName val="нова норма"/>
    </sheetNames>
    <sheetDataSet>
      <sheetData sheetId="0">
        <row r="8">
          <cell r="B8">
            <v>210</v>
          </cell>
        </row>
        <row r="17">
          <cell r="B17">
            <v>13.65</v>
          </cell>
        </row>
        <row r="18">
          <cell r="B18">
            <v>12.6</v>
          </cell>
        </row>
        <row r="19">
          <cell r="B19">
            <v>14.385</v>
          </cell>
        </row>
        <row r="30">
          <cell r="B30">
            <v>7.35</v>
          </cell>
        </row>
        <row r="45">
          <cell r="B45">
            <v>500</v>
          </cell>
        </row>
      </sheetData>
    </sheetDataSet>
  </externalBook>
</externalLink>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57"/>
  <sheetViews>
    <sheetView view="pageBreakPreview" zoomScale="75" zoomScaleNormal="75" zoomScaleSheetLayoutView="75" zoomScalePageLayoutView="0" workbookViewId="0" topLeftCell="A43">
      <selection activeCell="A57" sqref="A57:B57"/>
    </sheetView>
  </sheetViews>
  <sheetFormatPr defaultColWidth="28.140625" defaultRowHeight="33" customHeight="1"/>
  <cols>
    <col min="1" max="1" width="66.7109375" style="31" customWidth="1"/>
    <col min="2" max="2" width="28.140625" style="32" customWidth="1"/>
    <col min="3" max="16384" width="28.140625" style="30" customWidth="1"/>
  </cols>
  <sheetData>
    <row r="1" spans="1:2" ht="33" customHeight="1">
      <c r="A1" s="40"/>
      <c r="B1" s="41" t="s">
        <v>111</v>
      </c>
    </row>
    <row r="2" spans="1:2" ht="27" customHeight="1">
      <c r="A2" s="39" t="s">
        <v>303</v>
      </c>
      <c r="B2" s="42">
        <v>45</v>
      </c>
    </row>
    <row r="3" spans="1:2" ht="27" customHeight="1">
      <c r="A3" s="39" t="s">
        <v>304</v>
      </c>
      <c r="B3" s="42">
        <v>29.4</v>
      </c>
    </row>
    <row r="4" spans="1:2" ht="27" customHeight="1">
      <c r="A4" s="39" t="s">
        <v>305</v>
      </c>
      <c r="B4" s="42">
        <v>19.95</v>
      </c>
    </row>
    <row r="5" spans="1:2" ht="27" customHeight="1">
      <c r="A5" s="39" t="s">
        <v>306</v>
      </c>
      <c r="B5" s="43">
        <v>23.1</v>
      </c>
    </row>
    <row r="6" spans="1:2" ht="27" customHeight="1">
      <c r="A6" s="39" t="s">
        <v>105</v>
      </c>
      <c r="B6" s="43">
        <v>18.9</v>
      </c>
    </row>
    <row r="7" spans="1:2" ht="27" customHeight="1">
      <c r="A7" s="39" t="s">
        <v>157</v>
      </c>
      <c r="B7" s="43">
        <v>18</v>
      </c>
    </row>
    <row r="8" spans="1:2" ht="27" customHeight="1">
      <c r="A8" s="39" t="s">
        <v>199</v>
      </c>
      <c r="B8" s="43">
        <v>28</v>
      </c>
    </row>
    <row r="9" spans="1:2" ht="27" customHeight="1">
      <c r="A9" s="39" t="s">
        <v>346</v>
      </c>
      <c r="B9" s="43">
        <v>17</v>
      </c>
    </row>
    <row r="10" spans="1:2" ht="27" customHeight="1">
      <c r="A10" s="39" t="s">
        <v>11</v>
      </c>
      <c r="B10" s="43">
        <v>12.5</v>
      </c>
    </row>
    <row r="11" spans="1:2" ht="27" customHeight="1">
      <c r="A11" s="39" t="s">
        <v>185</v>
      </c>
      <c r="B11" s="43">
        <v>17.4</v>
      </c>
    </row>
    <row r="12" spans="1:2" ht="27" customHeight="1">
      <c r="A12" s="39" t="s">
        <v>307</v>
      </c>
      <c r="B12" s="43">
        <v>23.1</v>
      </c>
    </row>
    <row r="13" spans="1:2" ht="27" customHeight="1">
      <c r="A13" s="39" t="s">
        <v>308</v>
      </c>
      <c r="B13" s="42">
        <v>210</v>
      </c>
    </row>
    <row r="14" spans="1:2" ht="27" customHeight="1">
      <c r="A14" s="39" t="s">
        <v>309</v>
      </c>
      <c r="B14" s="42">
        <v>63</v>
      </c>
    </row>
    <row r="15" spans="1:2" ht="27" customHeight="1">
      <c r="A15" s="39" t="s">
        <v>310</v>
      </c>
      <c r="B15" s="43">
        <v>3.3390000000000004</v>
      </c>
    </row>
    <row r="16" spans="1:2" ht="27" customHeight="1">
      <c r="A16" s="39" t="s">
        <v>311</v>
      </c>
      <c r="B16" s="43">
        <v>27.72</v>
      </c>
    </row>
    <row r="17" spans="1:2" ht="27" customHeight="1">
      <c r="A17" s="44" t="s">
        <v>312</v>
      </c>
      <c r="B17" s="42">
        <v>120.75</v>
      </c>
    </row>
    <row r="18" spans="1:2" ht="27" customHeight="1">
      <c r="A18" s="44" t="s">
        <v>410</v>
      </c>
      <c r="B18" s="42">
        <v>175.35</v>
      </c>
    </row>
    <row r="19" spans="1:2" ht="27" customHeight="1">
      <c r="A19" s="44" t="s">
        <v>313</v>
      </c>
      <c r="B19" s="42">
        <v>84</v>
      </c>
    </row>
    <row r="20" spans="1:2" ht="27" customHeight="1">
      <c r="A20" s="44" t="s">
        <v>46</v>
      </c>
      <c r="B20" s="43">
        <v>17.39</v>
      </c>
    </row>
    <row r="21" spans="1:2" ht="27" customHeight="1">
      <c r="A21" s="39" t="s">
        <v>314</v>
      </c>
      <c r="B21" s="42">
        <v>13.65</v>
      </c>
    </row>
    <row r="22" spans="1:2" ht="27" customHeight="1">
      <c r="A22" s="39" t="s">
        <v>315</v>
      </c>
      <c r="B22" s="42">
        <v>12.6</v>
      </c>
    </row>
    <row r="23" spans="1:2" ht="27" customHeight="1">
      <c r="A23" s="39" t="s">
        <v>316</v>
      </c>
      <c r="B23" s="42">
        <v>14.39</v>
      </c>
    </row>
    <row r="24" spans="1:2" ht="27" customHeight="1">
      <c r="A24" s="39" t="s">
        <v>317</v>
      </c>
      <c r="B24" s="42">
        <v>15.75</v>
      </c>
    </row>
    <row r="25" spans="1:2" ht="27" customHeight="1">
      <c r="A25" s="39" t="s">
        <v>318</v>
      </c>
      <c r="B25" s="42">
        <v>15.75</v>
      </c>
    </row>
    <row r="26" spans="1:2" ht="27" customHeight="1">
      <c r="A26" s="39" t="s">
        <v>196</v>
      </c>
      <c r="B26" s="42">
        <v>30</v>
      </c>
    </row>
    <row r="27" spans="1:2" ht="27" customHeight="1">
      <c r="A27" s="39" t="s">
        <v>319</v>
      </c>
      <c r="B27" s="43">
        <v>52.5</v>
      </c>
    </row>
    <row r="28" spans="1:2" ht="27" customHeight="1">
      <c r="A28" s="39" t="s">
        <v>320</v>
      </c>
      <c r="B28" s="43">
        <v>19.85</v>
      </c>
    </row>
    <row r="29" spans="1:2" ht="27" customHeight="1">
      <c r="A29" s="39" t="s">
        <v>321</v>
      </c>
      <c r="B29" s="43">
        <v>63</v>
      </c>
    </row>
    <row r="30" spans="1:2" ht="27" customHeight="1">
      <c r="A30" s="39" t="s">
        <v>322</v>
      </c>
      <c r="B30" s="43">
        <v>50.925</v>
      </c>
    </row>
    <row r="31" spans="1:2" ht="27" customHeight="1">
      <c r="A31" s="39" t="s">
        <v>323</v>
      </c>
      <c r="B31" s="43">
        <v>30.24</v>
      </c>
    </row>
    <row r="32" spans="1:2" ht="27" customHeight="1">
      <c r="A32" s="39" t="s">
        <v>324</v>
      </c>
      <c r="B32" s="43">
        <v>420</v>
      </c>
    </row>
    <row r="33" spans="1:2" ht="27" customHeight="1">
      <c r="A33" s="39" t="s">
        <v>325</v>
      </c>
      <c r="B33" s="43">
        <v>252</v>
      </c>
    </row>
    <row r="34" spans="1:2" ht="27" customHeight="1">
      <c r="A34" s="39" t="s">
        <v>326</v>
      </c>
      <c r="B34" s="43">
        <v>0</v>
      </c>
    </row>
    <row r="35" spans="1:2" ht="27" customHeight="1">
      <c r="A35" s="39" t="s">
        <v>327</v>
      </c>
      <c r="B35" s="43">
        <v>7.35</v>
      </c>
    </row>
    <row r="36" spans="1:2" ht="27" customHeight="1">
      <c r="A36" s="39" t="s">
        <v>181</v>
      </c>
      <c r="B36" s="43">
        <v>94.5</v>
      </c>
    </row>
    <row r="37" spans="1:2" ht="27" customHeight="1">
      <c r="A37" s="39" t="s">
        <v>328</v>
      </c>
      <c r="B37" s="43">
        <v>25.2</v>
      </c>
    </row>
    <row r="38" spans="1:2" ht="27" customHeight="1">
      <c r="A38" s="39" t="s">
        <v>329</v>
      </c>
      <c r="B38" s="43">
        <v>94.5</v>
      </c>
    </row>
    <row r="39" spans="1:2" ht="27" customHeight="1">
      <c r="A39" s="44" t="s">
        <v>330</v>
      </c>
      <c r="B39" s="43">
        <v>24.15</v>
      </c>
    </row>
    <row r="40" spans="1:2" ht="27" customHeight="1">
      <c r="A40" s="44" t="s">
        <v>331</v>
      </c>
      <c r="B40" s="43">
        <v>37.8</v>
      </c>
    </row>
    <row r="41" spans="1:2" ht="27" customHeight="1">
      <c r="A41" s="44" t="s">
        <v>383</v>
      </c>
      <c r="B41" s="43">
        <v>50</v>
      </c>
    </row>
    <row r="42" spans="1:2" ht="27" customHeight="1">
      <c r="A42" s="44" t="s">
        <v>333</v>
      </c>
      <c r="B42" s="43">
        <v>20.895</v>
      </c>
    </row>
    <row r="43" spans="1:2" ht="27" customHeight="1">
      <c r="A43" s="39" t="s">
        <v>334</v>
      </c>
      <c r="B43" s="43">
        <v>47.25</v>
      </c>
    </row>
    <row r="44" spans="1:2" ht="27" customHeight="1">
      <c r="A44" s="215" t="s">
        <v>216</v>
      </c>
      <c r="B44" s="43">
        <v>100</v>
      </c>
    </row>
    <row r="45" spans="1:2" ht="27" customHeight="1">
      <c r="A45" s="45" t="s">
        <v>112</v>
      </c>
      <c r="B45" s="46">
        <v>250</v>
      </c>
    </row>
    <row r="46" spans="1:2" ht="27" customHeight="1">
      <c r="A46" s="45" t="s">
        <v>348</v>
      </c>
      <c r="B46" s="46">
        <v>80</v>
      </c>
    </row>
    <row r="47" spans="1:2" ht="27" customHeight="1">
      <c r="A47" s="47" t="s">
        <v>113</v>
      </c>
      <c r="B47" s="48">
        <v>53.55</v>
      </c>
    </row>
    <row r="48" spans="1:2" ht="27" customHeight="1">
      <c r="A48" s="47" t="s">
        <v>114</v>
      </c>
      <c r="B48" s="48">
        <v>63</v>
      </c>
    </row>
    <row r="49" spans="1:2" ht="27" customHeight="1">
      <c r="A49" s="47" t="s">
        <v>115</v>
      </c>
      <c r="B49" s="48">
        <v>38.745</v>
      </c>
    </row>
    <row r="50" spans="1:2" ht="27" customHeight="1">
      <c r="A50" s="47" t="s">
        <v>116</v>
      </c>
      <c r="B50" s="48">
        <v>32.55</v>
      </c>
    </row>
    <row r="51" spans="1:2" ht="27" customHeight="1">
      <c r="A51" s="47" t="s">
        <v>117</v>
      </c>
      <c r="B51" s="48">
        <v>210</v>
      </c>
    </row>
    <row r="52" spans="1:2" ht="27" customHeight="1">
      <c r="A52" s="47" t="s">
        <v>47</v>
      </c>
      <c r="B52" s="48">
        <v>1000</v>
      </c>
    </row>
    <row r="53" spans="1:2" ht="27" customHeight="1">
      <c r="A53" s="47" t="s">
        <v>298</v>
      </c>
      <c r="B53" s="48">
        <v>500</v>
      </c>
    </row>
    <row r="54" spans="1:2" ht="27" customHeight="1">
      <c r="A54" s="47" t="s">
        <v>56</v>
      </c>
      <c r="B54" s="48">
        <v>1666.7</v>
      </c>
    </row>
    <row r="55" spans="1:2" ht="27" customHeight="1">
      <c r="A55" s="47" t="s">
        <v>297</v>
      </c>
      <c r="B55" s="48">
        <v>500</v>
      </c>
    </row>
    <row r="56" spans="1:2" ht="27" customHeight="1">
      <c r="A56" s="47" t="s">
        <v>155</v>
      </c>
      <c r="B56" s="48">
        <v>333.33</v>
      </c>
    </row>
    <row r="57" spans="1:2" ht="27" customHeight="1">
      <c r="A57" s="47" t="s">
        <v>500</v>
      </c>
      <c r="B57" s="48">
        <v>145</v>
      </c>
    </row>
  </sheetData>
  <sheetProtection/>
  <printOptions/>
  <pageMargins left="0.75" right="0.75" top="1" bottom="1" header="0.5" footer="0.5"/>
  <pageSetup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tabColor indexed="11"/>
  </sheetPr>
  <dimension ref="A1:K149"/>
  <sheetViews>
    <sheetView view="pageBreakPreview" zoomScaleNormal="80" zoomScaleSheetLayoutView="100" zoomScalePageLayoutView="0" workbookViewId="0" topLeftCell="A121">
      <selection activeCell="I98" sqref="I97:I98"/>
    </sheetView>
  </sheetViews>
  <sheetFormatPr defaultColWidth="9.140625" defaultRowHeight="12.75"/>
  <cols>
    <col min="1" max="1" width="35.00390625" style="62" customWidth="1"/>
    <col min="2" max="2" width="7.421875" style="63" customWidth="1"/>
    <col min="3" max="4" width="8.140625" style="63" customWidth="1"/>
    <col min="5" max="5" width="10.8515625" style="63" customWidth="1"/>
    <col min="6" max="6" width="13.421875" style="63" customWidth="1"/>
    <col min="7" max="7" width="7.28125" style="65" customWidth="1"/>
    <col min="8" max="8" width="10.421875" style="65" customWidth="1"/>
    <col min="9" max="9" width="56.140625" style="70" customWidth="1"/>
    <col min="10" max="16384" width="9.140625" style="53" customWidth="1"/>
  </cols>
  <sheetData>
    <row r="1" spans="1:8" ht="27.75" customHeight="1">
      <c r="A1" s="247" t="s">
        <v>429</v>
      </c>
      <c r="B1" s="267"/>
      <c r="C1" s="268"/>
      <c r="D1" s="275"/>
      <c r="E1" s="280" t="s">
        <v>224</v>
      </c>
      <c r="F1" s="280"/>
      <c r="G1" s="274"/>
      <c r="H1" s="50"/>
    </row>
    <row r="2" spans="1:9" s="62" customFormat="1" ht="82.5" customHeight="1">
      <c r="A2" s="281" t="s">
        <v>434</v>
      </c>
      <c r="B2" s="281"/>
      <c r="C2" s="269"/>
      <c r="D2" s="276"/>
      <c r="E2" s="281" t="s">
        <v>225</v>
      </c>
      <c r="F2" s="281"/>
      <c r="G2" s="281"/>
      <c r="H2" s="281"/>
      <c r="I2" s="71"/>
    </row>
    <row r="3" spans="1:7" ht="10.5" customHeight="1">
      <c r="A3" s="279" t="s">
        <v>433</v>
      </c>
      <c r="B3" s="279"/>
      <c r="C3" s="270"/>
      <c r="E3" s="50"/>
      <c r="F3" s="50"/>
      <c r="G3" s="50"/>
    </row>
    <row r="4" spans="1:10" ht="26.25" customHeight="1">
      <c r="A4" s="243" t="s">
        <v>432</v>
      </c>
      <c r="B4" s="271"/>
      <c r="C4" s="271"/>
      <c r="D4" s="243" t="s">
        <v>226</v>
      </c>
      <c r="E4" s="275"/>
      <c r="F4" s="282" t="s">
        <v>430</v>
      </c>
      <c r="G4" s="282"/>
      <c r="H4" s="282"/>
      <c r="I4" s="245"/>
      <c r="J4" s="65"/>
    </row>
    <row r="5" spans="1:10" ht="32.25" customHeight="1">
      <c r="A5" s="243" t="s">
        <v>228</v>
      </c>
      <c r="B5" s="271"/>
      <c r="C5" s="268"/>
      <c r="D5" s="243" t="s">
        <v>227</v>
      </c>
      <c r="E5" s="275"/>
      <c r="F5" s="277"/>
      <c r="G5" s="243"/>
      <c r="H5" s="271"/>
      <c r="I5" s="243"/>
      <c r="J5" s="65"/>
    </row>
    <row r="6" spans="5:7" ht="12.75" customHeight="1">
      <c r="E6" s="50"/>
      <c r="F6" s="50"/>
      <c r="G6" s="50"/>
    </row>
    <row r="7" spans="5:7" ht="12.75" customHeight="1">
      <c r="E7" s="50"/>
      <c r="F7" s="50"/>
      <c r="G7" s="50"/>
    </row>
    <row r="8" spans="5:7" ht="12.75" customHeight="1">
      <c r="E8" s="50"/>
      <c r="F8" s="50"/>
      <c r="G8" s="50"/>
    </row>
    <row r="9" spans="1:8" ht="44.25" customHeight="1">
      <c r="A9" s="278" t="s">
        <v>283</v>
      </c>
      <c r="B9" s="278"/>
      <c r="C9" s="278"/>
      <c r="D9" s="278"/>
      <c r="E9" s="278"/>
      <c r="F9" s="278"/>
      <c r="G9" s="278"/>
      <c r="H9" s="278"/>
    </row>
    <row r="10" spans="1:8" ht="12" customHeight="1">
      <c r="A10" s="278" t="s">
        <v>332</v>
      </c>
      <c r="B10" s="278"/>
      <c r="C10" s="278"/>
      <c r="D10" s="278"/>
      <c r="E10" s="278"/>
      <c r="F10" s="278"/>
      <c r="G10" s="278"/>
      <c r="H10" s="278"/>
    </row>
    <row r="11" spans="1:8" ht="19.5" customHeight="1">
      <c r="A11" s="278"/>
      <c r="B11" s="278"/>
      <c r="C11" s="278"/>
      <c r="D11" s="278"/>
      <c r="E11" s="278"/>
      <c r="F11" s="278"/>
      <c r="G11" s="278"/>
      <c r="H11" s="278"/>
    </row>
    <row r="12" spans="1:8" ht="19.5" customHeight="1">
      <c r="A12" s="278"/>
      <c r="B12" s="278"/>
      <c r="C12" s="278"/>
      <c r="D12" s="278"/>
      <c r="E12" s="278"/>
      <c r="F12" s="278"/>
      <c r="G12" s="278"/>
      <c r="H12" s="278"/>
    </row>
    <row r="13" spans="1:8" ht="19.5" customHeight="1">
      <c r="A13" s="278"/>
      <c r="B13" s="278"/>
      <c r="C13" s="278"/>
      <c r="D13" s="278"/>
      <c r="E13" s="278"/>
      <c r="F13" s="278"/>
      <c r="G13" s="278"/>
      <c r="H13" s="278"/>
    </row>
    <row r="14" spans="1:8" ht="19.5" customHeight="1">
      <c r="A14" s="278"/>
      <c r="B14" s="278"/>
      <c r="C14" s="278"/>
      <c r="D14" s="278"/>
      <c r="E14" s="278"/>
      <c r="F14" s="278"/>
      <c r="G14" s="278"/>
      <c r="H14" s="278"/>
    </row>
    <row r="15" spans="1:8" ht="19.5" customHeight="1">
      <c r="A15" s="278"/>
      <c r="B15" s="278"/>
      <c r="C15" s="278"/>
      <c r="D15" s="278"/>
      <c r="E15" s="278"/>
      <c r="F15" s="278"/>
      <c r="G15" s="278"/>
      <c r="H15" s="278"/>
    </row>
    <row r="16" spans="1:8" ht="19.5" customHeight="1">
      <c r="A16" s="278"/>
      <c r="B16" s="278"/>
      <c r="C16" s="278"/>
      <c r="D16" s="278"/>
      <c r="E16" s="278"/>
      <c r="F16" s="278"/>
      <c r="G16" s="278"/>
      <c r="H16" s="278"/>
    </row>
    <row r="17" spans="1:8" ht="19.5" customHeight="1">
      <c r="A17" s="278"/>
      <c r="B17" s="278"/>
      <c r="C17" s="278"/>
      <c r="D17" s="278"/>
      <c r="E17" s="278"/>
      <c r="F17" s="278"/>
      <c r="G17" s="278"/>
      <c r="H17" s="278"/>
    </row>
    <row r="18" spans="1:8" ht="19.5" customHeight="1">
      <c r="A18" s="278"/>
      <c r="B18" s="278"/>
      <c r="C18" s="278"/>
      <c r="D18" s="278"/>
      <c r="E18" s="278"/>
      <c r="F18" s="278"/>
      <c r="G18" s="278"/>
      <c r="H18" s="278"/>
    </row>
    <row r="19" spans="1:8" ht="19.5" customHeight="1">
      <c r="A19" s="273"/>
      <c r="B19" s="273"/>
      <c r="C19" s="273"/>
      <c r="D19" s="273"/>
      <c r="E19" s="273"/>
      <c r="F19" s="273"/>
      <c r="G19" s="273"/>
      <c r="H19" s="273"/>
    </row>
    <row r="20" spans="1:8" ht="19.5" customHeight="1">
      <c r="A20" s="273"/>
      <c r="B20" s="273"/>
      <c r="C20" s="273"/>
      <c r="D20" s="273"/>
      <c r="E20" s="273"/>
      <c r="F20" s="273"/>
      <c r="G20" s="273"/>
      <c r="H20" s="273"/>
    </row>
    <row r="21" spans="1:9" s="223" customFormat="1" ht="15.75" customHeight="1">
      <c r="A21" s="285" t="s">
        <v>361</v>
      </c>
      <c r="B21" s="285" t="s">
        <v>362</v>
      </c>
      <c r="C21" s="288" t="s">
        <v>335</v>
      </c>
      <c r="D21" s="289"/>
      <c r="E21" s="289"/>
      <c r="F21" s="290"/>
      <c r="G21" s="284" t="s">
        <v>128</v>
      </c>
      <c r="H21" s="283" t="s">
        <v>229</v>
      </c>
      <c r="I21" s="71"/>
    </row>
    <row r="22" spans="1:9" s="223" customFormat="1" ht="31.5" customHeight="1">
      <c r="A22" s="286"/>
      <c r="B22" s="287"/>
      <c r="C22" s="249" t="s">
        <v>363</v>
      </c>
      <c r="D22" s="249" t="s">
        <v>364</v>
      </c>
      <c r="E22" s="249" t="s">
        <v>365</v>
      </c>
      <c r="F22" s="249" t="s">
        <v>366</v>
      </c>
      <c r="G22" s="284"/>
      <c r="H22" s="283"/>
      <c r="I22" s="71"/>
    </row>
    <row r="23" spans="1:9" s="223" customFormat="1" ht="31.5">
      <c r="A23" s="287"/>
      <c r="B23" s="224" t="s">
        <v>367</v>
      </c>
      <c r="C23" s="224" t="s">
        <v>367</v>
      </c>
      <c r="D23" s="224" t="s">
        <v>367</v>
      </c>
      <c r="E23" s="224" t="s">
        <v>367</v>
      </c>
      <c r="F23" s="224" t="s">
        <v>367</v>
      </c>
      <c r="G23" s="284"/>
      <c r="H23" s="283"/>
      <c r="I23" s="71"/>
    </row>
    <row r="24" spans="1:8" ht="18.75">
      <c r="A24" s="51" t="s">
        <v>368</v>
      </c>
      <c r="B24" s="52"/>
      <c r="C24" s="52"/>
      <c r="D24" s="52"/>
      <c r="E24" s="52"/>
      <c r="F24" s="52"/>
      <c r="G24" s="66"/>
      <c r="H24" s="64"/>
    </row>
    <row r="25" spans="1:8" ht="18.75">
      <c r="A25" s="54" t="s">
        <v>169</v>
      </c>
      <c r="B25" s="57"/>
      <c r="C25" s="57"/>
      <c r="D25" s="57"/>
      <c r="E25" s="57"/>
      <c r="F25" s="57"/>
      <c r="G25" s="67"/>
      <c r="H25" s="191"/>
    </row>
    <row r="26" spans="1:8" ht="15.75">
      <c r="A26" s="56" t="s">
        <v>369</v>
      </c>
      <c r="B26" s="57"/>
      <c r="C26" s="57"/>
      <c r="D26" s="57"/>
      <c r="E26" s="57"/>
      <c r="F26" s="57"/>
      <c r="G26" s="67"/>
      <c r="H26" s="191"/>
    </row>
    <row r="27" spans="1:9" ht="15.75">
      <c r="A27" s="58" t="s">
        <v>23</v>
      </c>
      <c r="B27" s="52">
        <f>розкладка!C253</f>
        <v>100</v>
      </c>
      <c r="C27" s="52">
        <v>5.1</v>
      </c>
      <c r="D27" s="52">
        <v>3</v>
      </c>
      <c r="E27" s="52">
        <v>31.9</v>
      </c>
      <c r="F27" s="52">
        <v>177</v>
      </c>
      <c r="G27" s="66">
        <f>розкладка!D253</f>
        <v>1.377705</v>
      </c>
      <c r="H27" s="64"/>
      <c r="I27" s="71"/>
    </row>
    <row r="28" spans="1:9" ht="15.75">
      <c r="A28" s="58" t="s">
        <v>302</v>
      </c>
      <c r="B28" s="52">
        <f>розкладка!C623</f>
        <v>60</v>
      </c>
      <c r="C28" s="52">
        <v>5.9</v>
      </c>
      <c r="D28" s="52">
        <v>6.1</v>
      </c>
      <c r="E28" s="52">
        <v>2.6</v>
      </c>
      <c r="F28" s="52">
        <v>89</v>
      </c>
      <c r="G28" s="66">
        <f>розкладка!D623</f>
        <v>3.5767425000000004</v>
      </c>
      <c r="H28" s="64"/>
      <c r="I28" s="71"/>
    </row>
    <row r="29" spans="1:9" ht="15.75">
      <c r="A29" s="61" t="s">
        <v>475</v>
      </c>
      <c r="B29" s="52">
        <f>розкладка!C465</f>
        <v>100</v>
      </c>
      <c r="C29" s="52">
        <v>16.89</v>
      </c>
      <c r="D29" s="52">
        <v>2.5</v>
      </c>
      <c r="E29" s="52">
        <v>1.28</v>
      </c>
      <c r="F29" s="87">
        <v>95.18</v>
      </c>
      <c r="G29" s="66">
        <f>розкладка!D465</f>
        <v>9.684255000000002</v>
      </c>
      <c r="H29" s="77"/>
      <c r="I29" s="53"/>
    </row>
    <row r="30" spans="1:9" ht="31.5">
      <c r="A30" s="59" t="s">
        <v>403</v>
      </c>
      <c r="B30" s="52">
        <f>розкладка!C46</f>
        <v>85</v>
      </c>
      <c r="C30" s="52">
        <v>1.5</v>
      </c>
      <c r="D30" s="52">
        <v>2.7</v>
      </c>
      <c r="E30" s="52">
        <v>9.1</v>
      </c>
      <c r="F30" s="52">
        <v>63</v>
      </c>
      <c r="G30" s="66">
        <f>розкладка!D46</f>
        <v>2.5175250000000005</v>
      </c>
      <c r="H30" s="64"/>
      <c r="I30" s="71"/>
    </row>
    <row r="31" spans="1:9" ht="15.75">
      <c r="A31" s="59" t="s">
        <v>324</v>
      </c>
      <c r="B31" s="52">
        <v>180</v>
      </c>
      <c r="C31" s="52"/>
      <c r="D31" s="52"/>
      <c r="E31" s="52"/>
      <c r="F31" s="52"/>
      <c r="G31" s="66">
        <f>розкладка!D827</f>
        <v>0.126</v>
      </c>
      <c r="H31" s="64"/>
      <c r="I31" s="71"/>
    </row>
    <row r="32" spans="1:9" ht="15.75">
      <c r="A32" s="59" t="s">
        <v>505</v>
      </c>
      <c r="B32" s="52">
        <f>розкладка!C878</f>
        <v>80</v>
      </c>
      <c r="C32" s="52">
        <v>0.3</v>
      </c>
      <c r="D32" s="52">
        <v>0.3</v>
      </c>
      <c r="E32" s="52">
        <v>8.3</v>
      </c>
      <c r="F32" s="52">
        <v>36</v>
      </c>
      <c r="G32" s="66">
        <f>розкладка!D883</f>
        <v>1.932</v>
      </c>
      <c r="H32" s="64"/>
      <c r="I32" s="71"/>
    </row>
    <row r="33" spans="1:9" ht="15.75">
      <c r="A33" s="59" t="s">
        <v>0</v>
      </c>
      <c r="B33" s="52">
        <v>80</v>
      </c>
      <c r="C33" s="52">
        <v>1.2</v>
      </c>
      <c r="D33" s="52">
        <v>0.1</v>
      </c>
      <c r="E33" s="52">
        <v>17.4</v>
      </c>
      <c r="F33" s="52">
        <v>71</v>
      </c>
      <c r="G33" s="66"/>
      <c r="H33" s="64"/>
      <c r="I33" s="71"/>
    </row>
    <row r="34" spans="1:9" ht="15.75">
      <c r="A34" s="59" t="s">
        <v>1</v>
      </c>
      <c r="B34" s="52">
        <v>80</v>
      </c>
      <c r="C34" s="52">
        <v>0.7</v>
      </c>
      <c r="D34" s="52">
        <v>0.2</v>
      </c>
      <c r="E34" s="52">
        <v>7.6</v>
      </c>
      <c r="F34" s="52">
        <v>32</v>
      </c>
      <c r="G34" s="66"/>
      <c r="H34" s="64"/>
      <c r="I34" s="71"/>
    </row>
    <row r="35" spans="1:9" ht="15.75">
      <c r="A35" s="59" t="s">
        <v>82</v>
      </c>
      <c r="B35" s="52">
        <v>30</v>
      </c>
      <c r="C35" s="52">
        <v>2.1</v>
      </c>
      <c r="D35" s="52">
        <v>2.4</v>
      </c>
      <c r="E35" s="52">
        <v>9.9</v>
      </c>
      <c r="F35" s="52">
        <v>71</v>
      </c>
      <c r="G35" s="66">
        <f>розкладка!D801</f>
        <v>0.5955</v>
      </c>
      <c r="H35" s="64"/>
      <c r="I35" s="71"/>
    </row>
    <row r="36" spans="1:8" ht="15.75">
      <c r="A36" s="240" t="s">
        <v>171</v>
      </c>
      <c r="B36" s="57">
        <f aca="true" t="shared" si="0" ref="B36:G36">SUM(B27:B35)</f>
        <v>795</v>
      </c>
      <c r="C36" s="57">
        <f t="shared" si="0"/>
        <v>33.69</v>
      </c>
      <c r="D36" s="57">
        <f t="shared" si="0"/>
        <v>17.3</v>
      </c>
      <c r="E36" s="57">
        <f t="shared" si="0"/>
        <v>88.08000000000001</v>
      </c>
      <c r="F36" s="57">
        <f t="shared" si="0"/>
        <v>634.1800000000001</v>
      </c>
      <c r="G36" s="67">
        <f t="shared" si="0"/>
        <v>19.809727500000005</v>
      </c>
      <c r="H36" s="191"/>
    </row>
    <row r="37" spans="1:8" ht="15.75">
      <c r="A37" s="60" t="s">
        <v>2</v>
      </c>
      <c r="B37" s="57"/>
      <c r="C37" s="57"/>
      <c r="D37" s="57"/>
      <c r="E37" s="57"/>
      <c r="F37" s="57"/>
      <c r="G37" s="67"/>
      <c r="H37" s="191"/>
    </row>
    <row r="38" spans="1:9" ht="15.75">
      <c r="A38" s="59" t="s">
        <v>3</v>
      </c>
      <c r="B38" s="52">
        <f>розкладка!C59</f>
        <v>160</v>
      </c>
      <c r="C38" s="52">
        <v>2.2</v>
      </c>
      <c r="D38" s="52">
        <v>3.5</v>
      </c>
      <c r="E38" s="52">
        <v>14.6</v>
      </c>
      <c r="F38" s="52">
        <v>98</v>
      </c>
      <c r="G38" s="66">
        <f>розкладка!D59</f>
        <v>1.6790790000000002</v>
      </c>
      <c r="H38" s="64"/>
      <c r="I38" s="71"/>
    </row>
    <row r="39" spans="1:9" ht="15.75">
      <c r="A39" s="59" t="s">
        <v>4</v>
      </c>
      <c r="B39" s="52">
        <f>розкладка!C346</f>
        <v>70</v>
      </c>
      <c r="C39" s="52">
        <v>14.5</v>
      </c>
      <c r="D39" s="52">
        <v>4.6</v>
      </c>
      <c r="E39" s="52">
        <v>11.2</v>
      </c>
      <c r="F39" s="52">
        <v>148</v>
      </c>
      <c r="G39" s="66">
        <f>розкладка!D346</f>
        <v>14.40602</v>
      </c>
      <c r="H39" s="64"/>
      <c r="I39" s="71"/>
    </row>
    <row r="40" spans="1:9" ht="15.75">
      <c r="A40" s="59" t="s">
        <v>5</v>
      </c>
      <c r="B40" s="52">
        <f>розкладка!C215</f>
        <v>100</v>
      </c>
      <c r="C40" s="52">
        <v>2.8</v>
      </c>
      <c r="D40" s="52">
        <v>3.3</v>
      </c>
      <c r="E40" s="52">
        <v>13.2</v>
      </c>
      <c r="F40" s="52">
        <v>92</v>
      </c>
      <c r="G40" s="66">
        <f>розкладка!D215</f>
        <v>1.220205</v>
      </c>
      <c r="H40" s="64"/>
      <c r="I40" s="71"/>
    </row>
    <row r="41" spans="1:9" ht="15.75">
      <c r="A41" s="59" t="s">
        <v>257</v>
      </c>
      <c r="B41" s="52">
        <f>розкладка!C40</f>
        <v>75</v>
      </c>
      <c r="C41" s="52">
        <v>1.05</v>
      </c>
      <c r="D41" s="52">
        <v>4.05</v>
      </c>
      <c r="E41" s="52">
        <v>6</v>
      </c>
      <c r="F41" s="52">
        <v>59.25</v>
      </c>
      <c r="G41" s="66">
        <f>розкладка!D40</f>
        <v>2.4894</v>
      </c>
      <c r="H41" s="64"/>
      <c r="I41" s="71"/>
    </row>
    <row r="42" spans="1:9" ht="15.75">
      <c r="A42" s="59" t="s">
        <v>6</v>
      </c>
      <c r="B42" s="52">
        <f>розкладка!C863</f>
        <v>160</v>
      </c>
      <c r="C42" s="52">
        <v>0.23</v>
      </c>
      <c r="D42" s="52">
        <v>0</v>
      </c>
      <c r="E42" s="52">
        <v>10.5</v>
      </c>
      <c r="F42" s="52">
        <v>39.05</v>
      </c>
      <c r="G42" s="66">
        <f>розкладка!D863</f>
        <v>1.33245</v>
      </c>
      <c r="H42" s="64"/>
      <c r="I42" s="71"/>
    </row>
    <row r="43" spans="1:9" ht="15.75">
      <c r="A43" s="59" t="s">
        <v>82</v>
      </c>
      <c r="B43" s="52">
        <v>30</v>
      </c>
      <c r="C43" s="52">
        <v>2.1</v>
      </c>
      <c r="D43" s="52">
        <v>2.4</v>
      </c>
      <c r="E43" s="52">
        <v>9.9</v>
      </c>
      <c r="F43" s="52">
        <v>71</v>
      </c>
      <c r="G43" s="66">
        <f>розкладка!D801</f>
        <v>0.5955</v>
      </c>
      <c r="H43" s="64"/>
      <c r="I43" s="71"/>
    </row>
    <row r="44" spans="1:8" ht="15.75">
      <c r="A44" s="240" t="s">
        <v>171</v>
      </c>
      <c r="B44" s="57">
        <f aca="true" t="shared" si="1" ref="B44:G44">SUM(B38:B43)</f>
        <v>595</v>
      </c>
      <c r="C44" s="57">
        <f t="shared" si="1"/>
        <v>22.880000000000003</v>
      </c>
      <c r="D44" s="57">
        <f t="shared" si="1"/>
        <v>17.849999999999998</v>
      </c>
      <c r="E44" s="57">
        <f t="shared" si="1"/>
        <v>65.4</v>
      </c>
      <c r="F44" s="57">
        <f t="shared" si="1"/>
        <v>507.3</v>
      </c>
      <c r="G44" s="69">
        <f t="shared" si="1"/>
        <v>21.722654000000002</v>
      </c>
      <c r="H44" s="192"/>
    </row>
    <row r="45" spans="1:8" ht="15.75">
      <c r="A45" s="60" t="s">
        <v>7</v>
      </c>
      <c r="B45" s="57"/>
      <c r="C45" s="57"/>
      <c r="D45" s="57"/>
      <c r="E45" s="57"/>
      <c r="F45" s="57"/>
      <c r="G45" s="69"/>
      <c r="H45" s="192"/>
    </row>
    <row r="46" spans="1:9" ht="15.75">
      <c r="A46" s="59" t="s">
        <v>8</v>
      </c>
      <c r="B46" s="241">
        <f>розкладка!C812</f>
        <v>50</v>
      </c>
      <c r="C46" s="52"/>
      <c r="D46" s="52"/>
      <c r="E46" s="52"/>
      <c r="F46" s="52"/>
      <c r="G46" s="73">
        <f>розкладка!D814</f>
        <v>3.15</v>
      </c>
      <c r="H46" s="193"/>
      <c r="I46" s="71"/>
    </row>
    <row r="47" spans="1:9" ht="15.75">
      <c r="A47" s="59" t="s">
        <v>411</v>
      </c>
      <c r="B47" s="52">
        <f>розкладка!C858</f>
        <v>120</v>
      </c>
      <c r="C47" s="52">
        <v>4.5</v>
      </c>
      <c r="D47" s="52">
        <v>4</v>
      </c>
      <c r="E47" s="52">
        <v>7.6</v>
      </c>
      <c r="F47" s="52">
        <v>83</v>
      </c>
      <c r="G47" s="73">
        <f>розкладка!D858</f>
        <v>3.5204400000000002</v>
      </c>
      <c r="H47" s="193"/>
      <c r="I47" s="71"/>
    </row>
    <row r="48" spans="1:8" ht="15.75">
      <c r="A48" s="240" t="s">
        <v>171</v>
      </c>
      <c r="B48" s="57">
        <f aca="true" t="shared" si="2" ref="B48:G48">SUM(B46:B47)</f>
        <v>170</v>
      </c>
      <c r="C48" s="57">
        <f t="shared" si="2"/>
        <v>4.5</v>
      </c>
      <c r="D48" s="57">
        <f t="shared" si="2"/>
        <v>4</v>
      </c>
      <c r="E48" s="57">
        <f t="shared" si="2"/>
        <v>7.6</v>
      </c>
      <c r="F48" s="57">
        <f t="shared" si="2"/>
        <v>83</v>
      </c>
      <c r="G48" s="258">
        <f t="shared" si="2"/>
        <v>6.67044</v>
      </c>
      <c r="H48" s="69">
        <f>G36+G44+G48</f>
        <v>48.202821500000006</v>
      </c>
    </row>
    <row r="49" spans="1:8" ht="18.75">
      <c r="A49" s="54" t="s">
        <v>172</v>
      </c>
      <c r="B49" s="57"/>
      <c r="C49" s="57"/>
      <c r="D49" s="57"/>
      <c r="E49" s="57"/>
      <c r="F49" s="57"/>
      <c r="G49" s="67"/>
      <c r="H49" s="191"/>
    </row>
    <row r="50" spans="1:8" ht="15.75">
      <c r="A50" s="60" t="s">
        <v>369</v>
      </c>
      <c r="B50" s="57"/>
      <c r="C50" s="57"/>
      <c r="D50" s="57"/>
      <c r="E50" s="57"/>
      <c r="F50" s="57"/>
      <c r="G50" s="67"/>
      <c r="H50" s="191"/>
    </row>
    <row r="51" spans="1:9" ht="31.5">
      <c r="A51" s="59" t="s">
        <v>120</v>
      </c>
      <c r="B51" s="52">
        <f>розкладка!C453</f>
        <v>100</v>
      </c>
      <c r="C51" s="52">
        <v>11.41</v>
      </c>
      <c r="D51" s="52">
        <v>5.68</v>
      </c>
      <c r="E51" s="52">
        <v>4.79</v>
      </c>
      <c r="F51" s="52">
        <v>124.6</v>
      </c>
      <c r="G51" s="66">
        <f>розкладка!D453</f>
        <v>7.871955</v>
      </c>
      <c r="H51" s="64"/>
      <c r="I51" s="71"/>
    </row>
    <row r="52" spans="1:9" ht="31.5">
      <c r="A52" s="59" t="s">
        <v>147</v>
      </c>
      <c r="B52" s="52">
        <v>100</v>
      </c>
      <c r="C52" s="52">
        <v>2.2</v>
      </c>
      <c r="D52" s="52">
        <v>7.5</v>
      </c>
      <c r="E52" s="52">
        <v>18.8</v>
      </c>
      <c r="F52" s="52">
        <v>151.4</v>
      </c>
      <c r="G52" s="66">
        <f>розкладка!D307</f>
        <v>2.358405</v>
      </c>
      <c r="H52" s="64"/>
      <c r="I52" s="71"/>
    </row>
    <row r="53" spans="1:9" ht="15.75">
      <c r="A53" s="59" t="s">
        <v>130</v>
      </c>
      <c r="B53" s="52">
        <f>розкладка!C847</f>
        <v>160</v>
      </c>
      <c r="C53" s="52">
        <v>6.02</v>
      </c>
      <c r="D53" s="52">
        <v>5.1</v>
      </c>
      <c r="E53" s="52">
        <v>9.67</v>
      </c>
      <c r="F53" s="52">
        <v>107.04</v>
      </c>
      <c r="G53" s="66">
        <f>розкладка!D847</f>
        <v>2.709</v>
      </c>
      <c r="H53" s="64"/>
      <c r="I53" s="71"/>
    </row>
    <row r="54" spans="1:9" ht="15.75">
      <c r="A54" s="59" t="s">
        <v>82</v>
      </c>
      <c r="B54" s="52">
        <v>30</v>
      </c>
      <c r="C54" s="52">
        <v>2.1</v>
      </c>
      <c r="D54" s="52">
        <v>2.4</v>
      </c>
      <c r="E54" s="52">
        <v>9.9</v>
      </c>
      <c r="F54" s="52">
        <v>71</v>
      </c>
      <c r="G54" s="66">
        <f>розкладка!D805</f>
        <v>0.5955</v>
      </c>
      <c r="H54" s="64"/>
      <c r="I54" s="71"/>
    </row>
    <row r="55" spans="1:9" ht="15.75">
      <c r="A55" s="59" t="s">
        <v>505</v>
      </c>
      <c r="B55" s="52">
        <v>80</v>
      </c>
      <c r="C55" s="52">
        <v>0.3</v>
      </c>
      <c r="D55" s="52">
        <v>0.3</v>
      </c>
      <c r="E55" s="52">
        <v>8.3</v>
      </c>
      <c r="F55" s="52">
        <v>36</v>
      </c>
      <c r="G55" s="66"/>
      <c r="H55" s="64"/>
      <c r="I55" s="71"/>
    </row>
    <row r="56" spans="1:9" ht="15.75">
      <c r="A56" s="59" t="s">
        <v>0</v>
      </c>
      <c r="B56" s="52">
        <f>розкладка!C883</f>
        <v>80</v>
      </c>
      <c r="C56" s="52">
        <v>1.2</v>
      </c>
      <c r="D56" s="52">
        <v>0.1</v>
      </c>
      <c r="E56" s="52">
        <v>17.4</v>
      </c>
      <c r="F56" s="52">
        <v>71</v>
      </c>
      <c r="G56" s="66">
        <f>розкладка!D878</f>
        <v>3.024</v>
      </c>
      <c r="H56" s="64"/>
      <c r="I56" s="71"/>
    </row>
    <row r="57" spans="1:9" ht="15.75">
      <c r="A57" s="59" t="s">
        <v>1</v>
      </c>
      <c r="B57" s="52">
        <v>80</v>
      </c>
      <c r="C57" s="52">
        <v>0.7</v>
      </c>
      <c r="D57" s="52">
        <v>0.2</v>
      </c>
      <c r="E57" s="52">
        <v>7.6</v>
      </c>
      <c r="F57" s="52">
        <v>32</v>
      </c>
      <c r="G57" s="66"/>
      <c r="H57" s="64"/>
      <c r="I57" s="71"/>
    </row>
    <row r="58" spans="1:8" ht="15.75">
      <c r="A58" s="240" t="s">
        <v>171</v>
      </c>
      <c r="B58" s="57">
        <f aca="true" t="shared" si="3" ref="B58:G58">SUM(B51:B57)</f>
        <v>630</v>
      </c>
      <c r="C58" s="57">
        <f t="shared" si="3"/>
        <v>23.93</v>
      </c>
      <c r="D58" s="57">
        <f t="shared" si="3"/>
        <v>21.28</v>
      </c>
      <c r="E58" s="57">
        <f t="shared" si="3"/>
        <v>76.45999999999998</v>
      </c>
      <c r="F58" s="57">
        <f t="shared" si="3"/>
        <v>593.04</v>
      </c>
      <c r="G58" s="69">
        <f t="shared" si="3"/>
        <v>16.55886</v>
      </c>
      <c r="H58" s="69"/>
    </row>
    <row r="59" spans="1:8" ht="15.75">
      <c r="A59" s="56" t="s">
        <v>2</v>
      </c>
      <c r="B59" s="57"/>
      <c r="C59" s="57"/>
      <c r="D59" s="57"/>
      <c r="E59" s="57"/>
      <c r="F59" s="57"/>
      <c r="G59" s="67"/>
      <c r="H59" s="191"/>
    </row>
    <row r="60" spans="1:9" ht="15.75">
      <c r="A60" s="59" t="s">
        <v>412</v>
      </c>
      <c r="B60" s="52">
        <f>розкладка!C72</f>
        <v>180</v>
      </c>
      <c r="C60" s="52">
        <v>2</v>
      </c>
      <c r="D60" s="52">
        <v>1.6</v>
      </c>
      <c r="E60" s="52">
        <v>13.8</v>
      </c>
      <c r="F60" s="52">
        <v>77</v>
      </c>
      <c r="G60" s="66">
        <f>розкладка!D72</f>
        <v>1.621855</v>
      </c>
      <c r="H60" s="64"/>
      <c r="I60" s="71"/>
    </row>
    <row r="61" spans="1:9" ht="15.75">
      <c r="A61" s="59" t="s">
        <v>481</v>
      </c>
      <c r="B61" s="52">
        <f>розкладка!C222</f>
        <v>100</v>
      </c>
      <c r="C61" s="52">
        <v>3.1</v>
      </c>
      <c r="D61" s="52">
        <v>2.3</v>
      </c>
      <c r="E61" s="52">
        <v>26.8</v>
      </c>
      <c r="F61" s="52">
        <v>141</v>
      </c>
      <c r="G61" s="66">
        <f>розкладка!D222</f>
        <v>2.552205</v>
      </c>
      <c r="H61" s="64"/>
      <c r="I61" s="71"/>
    </row>
    <row r="62" spans="1:9" ht="31.5">
      <c r="A62" s="59" t="s">
        <v>482</v>
      </c>
      <c r="B62" s="52">
        <f>розкладка!C356</f>
        <v>80</v>
      </c>
      <c r="C62" s="52">
        <v>15.9</v>
      </c>
      <c r="D62" s="52">
        <v>7.3</v>
      </c>
      <c r="E62" s="52">
        <v>5.1</v>
      </c>
      <c r="F62" s="52">
        <v>149</v>
      </c>
      <c r="G62" s="66">
        <f>розкладка!D356</f>
        <v>12.764315300000002</v>
      </c>
      <c r="H62" s="64"/>
      <c r="I62" s="71"/>
    </row>
    <row r="63" spans="1:11" ht="15.75">
      <c r="A63" s="59" t="s">
        <v>483</v>
      </c>
      <c r="B63" s="52">
        <v>180</v>
      </c>
      <c r="C63" s="52">
        <v>0.9</v>
      </c>
      <c r="D63" s="52">
        <v>0</v>
      </c>
      <c r="E63" s="52">
        <v>26.1</v>
      </c>
      <c r="F63" s="52">
        <v>106.2</v>
      </c>
      <c r="G63" s="66"/>
      <c r="H63" s="64"/>
      <c r="I63" s="68"/>
      <c r="J63" s="244"/>
      <c r="K63" s="244"/>
    </row>
    <row r="64" spans="1:9" ht="15.75">
      <c r="A64" s="59" t="s">
        <v>469</v>
      </c>
      <c r="B64" s="52">
        <v>180</v>
      </c>
      <c r="C64" s="52">
        <v>0.18</v>
      </c>
      <c r="D64" s="52">
        <v>0</v>
      </c>
      <c r="E64" s="52">
        <v>28.62</v>
      </c>
      <c r="F64" s="52">
        <v>122.4</v>
      </c>
      <c r="G64" s="66"/>
      <c r="H64" s="64"/>
      <c r="I64" s="68"/>
    </row>
    <row r="65" spans="1:9" ht="15.75">
      <c r="A65" s="59" t="s">
        <v>470</v>
      </c>
      <c r="B65" s="52">
        <f>розкладка!C822</f>
        <v>180</v>
      </c>
      <c r="C65" s="52">
        <v>0.72</v>
      </c>
      <c r="D65" s="52">
        <v>0</v>
      </c>
      <c r="E65" s="52">
        <v>18.54</v>
      </c>
      <c r="F65" s="52">
        <v>75.6</v>
      </c>
      <c r="G65" s="66">
        <f>розкладка!D822</f>
        <v>4.536</v>
      </c>
      <c r="H65" s="64"/>
      <c r="I65" s="68"/>
    </row>
    <row r="66" spans="1:9" ht="15.75">
      <c r="A66" s="59" t="s">
        <v>471</v>
      </c>
      <c r="B66" s="52">
        <v>180</v>
      </c>
      <c r="C66" s="52">
        <v>0.9</v>
      </c>
      <c r="D66" s="52">
        <v>0</v>
      </c>
      <c r="E66" s="52">
        <v>26.1</v>
      </c>
      <c r="F66" s="52">
        <v>106.2</v>
      </c>
      <c r="G66" s="66"/>
      <c r="H66" s="64"/>
      <c r="I66" s="68"/>
    </row>
    <row r="67" spans="1:9" ht="15.75">
      <c r="A67" s="59" t="s">
        <v>472</v>
      </c>
      <c r="B67" s="52">
        <v>180</v>
      </c>
      <c r="C67" s="52">
        <v>0.9</v>
      </c>
      <c r="D67" s="52">
        <v>0</v>
      </c>
      <c r="E67" s="52">
        <v>26.1</v>
      </c>
      <c r="F67" s="52">
        <v>106.2</v>
      </c>
      <c r="G67" s="66"/>
      <c r="H67" s="64"/>
      <c r="I67" s="68"/>
    </row>
    <row r="68" spans="1:9" ht="15.75">
      <c r="A68" s="59" t="s">
        <v>505</v>
      </c>
      <c r="B68" s="52">
        <f>розкладка!C883</f>
        <v>80</v>
      </c>
      <c r="C68" s="52">
        <v>0.3</v>
      </c>
      <c r="D68" s="52">
        <v>0.3</v>
      </c>
      <c r="E68" s="52">
        <v>8.3</v>
      </c>
      <c r="F68" s="52">
        <v>36</v>
      </c>
      <c r="G68" s="66">
        <f>розкладка!D883</f>
        <v>1.932</v>
      </c>
      <c r="H68" s="64"/>
      <c r="I68" s="71"/>
    </row>
    <row r="69" spans="1:9" ht="15.75">
      <c r="A69" s="59" t="s">
        <v>0</v>
      </c>
      <c r="B69" s="52">
        <v>80</v>
      </c>
      <c r="C69" s="52">
        <v>1.2</v>
      </c>
      <c r="D69" s="52">
        <v>0.1</v>
      </c>
      <c r="E69" s="52">
        <v>17.4</v>
      </c>
      <c r="F69" s="52">
        <v>71</v>
      </c>
      <c r="G69" s="66"/>
      <c r="H69" s="64"/>
      <c r="I69" s="71"/>
    </row>
    <row r="70" spans="1:9" ht="15.75">
      <c r="A70" s="59" t="s">
        <v>1</v>
      </c>
      <c r="B70" s="52">
        <v>80</v>
      </c>
      <c r="C70" s="52">
        <v>0.7</v>
      </c>
      <c r="D70" s="52">
        <v>0.2</v>
      </c>
      <c r="E70" s="52">
        <v>7.6</v>
      </c>
      <c r="F70" s="52">
        <v>32</v>
      </c>
      <c r="G70" s="66"/>
      <c r="H70" s="64"/>
      <c r="I70" s="71"/>
    </row>
    <row r="71" spans="1:9" ht="15.75">
      <c r="A71" s="59" t="s">
        <v>82</v>
      </c>
      <c r="B71" s="52">
        <v>30</v>
      </c>
      <c r="C71" s="52">
        <v>2.1</v>
      </c>
      <c r="D71" s="52">
        <v>2.4</v>
      </c>
      <c r="E71" s="52">
        <v>9.9</v>
      </c>
      <c r="F71" s="52">
        <v>71</v>
      </c>
      <c r="G71" s="66">
        <f>розкладка!D801</f>
        <v>0.5955</v>
      </c>
      <c r="H71" s="64"/>
      <c r="I71" s="71"/>
    </row>
    <row r="72" spans="1:8" ht="15.75">
      <c r="A72" s="240" t="s">
        <v>171</v>
      </c>
      <c r="B72" s="57">
        <f aca="true" t="shared" si="4" ref="B72:G72">SUM(B60:B71)</f>
        <v>1530</v>
      </c>
      <c r="C72" s="57">
        <f t="shared" si="4"/>
        <v>28.899999999999995</v>
      </c>
      <c r="D72" s="57">
        <f t="shared" si="4"/>
        <v>14.2</v>
      </c>
      <c r="E72" s="57">
        <f t="shared" si="4"/>
        <v>214.36</v>
      </c>
      <c r="F72" s="57">
        <f t="shared" si="4"/>
        <v>1093.6000000000001</v>
      </c>
      <c r="G72" s="69">
        <f t="shared" si="4"/>
        <v>24.0018753</v>
      </c>
      <c r="H72" s="192"/>
    </row>
    <row r="73" spans="1:8" ht="15.75">
      <c r="A73" s="56" t="s">
        <v>7</v>
      </c>
      <c r="B73" s="57"/>
      <c r="C73" s="57"/>
      <c r="D73" s="57"/>
      <c r="E73" s="57"/>
      <c r="F73" s="57"/>
      <c r="G73" s="67"/>
      <c r="H73" s="191"/>
    </row>
    <row r="74" spans="1:9" ht="15.75">
      <c r="A74" s="59" t="s">
        <v>488</v>
      </c>
      <c r="B74" s="52">
        <f>розкладка!C733</f>
        <v>170</v>
      </c>
      <c r="C74" s="52">
        <v>20.43</v>
      </c>
      <c r="D74" s="52">
        <v>15</v>
      </c>
      <c r="E74" s="52">
        <v>25.97</v>
      </c>
      <c r="F74" s="52">
        <v>322.01</v>
      </c>
      <c r="G74" s="66">
        <f>розкладка!D733</f>
        <v>12.5595855</v>
      </c>
      <c r="H74" s="64"/>
      <c r="I74" s="71"/>
    </row>
    <row r="75" spans="1:9" ht="15.75">
      <c r="A75" s="59" t="s">
        <v>411</v>
      </c>
      <c r="B75" s="52">
        <f>розкладка!C858</f>
        <v>120</v>
      </c>
      <c r="C75" s="52">
        <v>4.5</v>
      </c>
      <c r="D75" s="52">
        <v>4</v>
      </c>
      <c r="E75" s="52">
        <v>7.6</v>
      </c>
      <c r="F75" s="52">
        <v>83</v>
      </c>
      <c r="G75" s="66">
        <f>розкладка!D858</f>
        <v>3.5204400000000002</v>
      </c>
      <c r="H75" s="64"/>
      <c r="I75" s="71"/>
    </row>
    <row r="76" spans="1:8" ht="15.75">
      <c r="A76" s="240" t="s">
        <v>171</v>
      </c>
      <c r="B76" s="57">
        <f aca="true" t="shared" si="5" ref="B76:G76">SUM(B74:B75)</f>
        <v>290</v>
      </c>
      <c r="C76" s="57">
        <f t="shared" si="5"/>
        <v>24.93</v>
      </c>
      <c r="D76" s="57">
        <f t="shared" si="5"/>
        <v>19</v>
      </c>
      <c r="E76" s="57">
        <f t="shared" si="5"/>
        <v>33.57</v>
      </c>
      <c r="F76" s="57">
        <f t="shared" si="5"/>
        <v>405.01</v>
      </c>
      <c r="G76" s="69">
        <f t="shared" si="5"/>
        <v>16.0800255</v>
      </c>
      <c r="H76" s="69">
        <f>G58+G76</f>
        <v>32.6388855</v>
      </c>
    </row>
    <row r="77" spans="1:8" ht="18.75">
      <c r="A77" s="54" t="s">
        <v>174</v>
      </c>
      <c r="B77" s="57"/>
      <c r="C77" s="57"/>
      <c r="D77" s="57"/>
      <c r="E77" s="57"/>
      <c r="F77" s="57"/>
      <c r="G77" s="67"/>
      <c r="H77" s="191"/>
    </row>
    <row r="78" spans="1:8" ht="15.75">
      <c r="A78" s="60" t="s">
        <v>369</v>
      </c>
      <c r="B78" s="52"/>
      <c r="C78" s="52"/>
      <c r="D78" s="52"/>
      <c r="E78" s="52"/>
      <c r="F78" s="52"/>
      <c r="G78" s="66"/>
      <c r="H78" s="64"/>
    </row>
    <row r="79" spans="1:9" ht="15.75">
      <c r="A79" s="59" t="s">
        <v>150</v>
      </c>
      <c r="B79" s="52">
        <f>розкладка!C6</f>
        <v>100</v>
      </c>
      <c r="C79" s="52">
        <v>1.2</v>
      </c>
      <c r="D79" s="52">
        <v>2.6</v>
      </c>
      <c r="E79" s="52">
        <v>4.4</v>
      </c>
      <c r="F79" s="52">
        <v>48</v>
      </c>
      <c r="G79" s="66">
        <f>розкладка!D6</f>
        <v>2.0031899999999996</v>
      </c>
      <c r="H79" s="64"/>
      <c r="I79" s="71"/>
    </row>
    <row r="80" spans="1:9" ht="31.5">
      <c r="A80" s="59" t="s">
        <v>135</v>
      </c>
      <c r="B80" s="52">
        <f>розкладка!C597</f>
        <v>60</v>
      </c>
      <c r="C80" s="52">
        <v>8.5</v>
      </c>
      <c r="D80" s="52">
        <v>2.8</v>
      </c>
      <c r="E80" s="52">
        <v>1.7</v>
      </c>
      <c r="F80" s="52">
        <v>60.9</v>
      </c>
      <c r="G80" s="66">
        <f>розкладка!D597</f>
        <v>5.89472</v>
      </c>
      <c r="H80" s="64"/>
      <c r="I80" s="71"/>
    </row>
    <row r="81" spans="1:9" ht="15.75">
      <c r="A81" s="59" t="s">
        <v>201</v>
      </c>
      <c r="B81" s="52">
        <f>розкладка!C222</f>
        <v>100</v>
      </c>
      <c r="C81" s="52">
        <v>3.46</v>
      </c>
      <c r="D81" s="52">
        <v>2.22</v>
      </c>
      <c r="E81" s="52">
        <v>25.01</v>
      </c>
      <c r="F81" s="52">
        <v>134.93</v>
      </c>
      <c r="G81" s="66">
        <f>розкладка!D222</f>
        <v>2.552205</v>
      </c>
      <c r="H81" s="64"/>
      <c r="I81" s="71"/>
    </row>
    <row r="82" spans="1:9" ht="15.75">
      <c r="A82" s="59" t="s">
        <v>82</v>
      </c>
      <c r="B82" s="52">
        <v>30</v>
      </c>
      <c r="C82" s="52">
        <v>2.1</v>
      </c>
      <c r="D82" s="52">
        <v>2.4</v>
      </c>
      <c r="E82" s="52">
        <v>9.9</v>
      </c>
      <c r="F82" s="52">
        <v>71</v>
      </c>
      <c r="G82" s="66">
        <f>розкладка!D801</f>
        <v>0.5955</v>
      </c>
      <c r="H82" s="64"/>
      <c r="I82" s="71"/>
    </row>
    <row r="83" spans="1:9" ht="15.75">
      <c r="A83" s="59" t="s">
        <v>176</v>
      </c>
      <c r="B83" s="52">
        <f>розкладка!C853</f>
        <v>125</v>
      </c>
      <c r="C83" s="52"/>
      <c r="D83" s="52"/>
      <c r="E83" s="52"/>
      <c r="F83" s="52"/>
      <c r="G83" s="66">
        <f>розкладка!D853</f>
        <v>4.843125</v>
      </c>
      <c r="H83" s="64"/>
      <c r="I83" s="71"/>
    </row>
    <row r="84" spans="1:9" ht="15.75">
      <c r="A84" s="59" t="s">
        <v>505</v>
      </c>
      <c r="B84" s="52">
        <v>80</v>
      </c>
      <c r="C84" s="52">
        <v>0.3</v>
      </c>
      <c r="D84" s="52">
        <v>0.3</v>
      </c>
      <c r="E84" s="52">
        <v>8.3</v>
      </c>
      <c r="F84" s="52">
        <v>36</v>
      </c>
      <c r="G84" s="66"/>
      <c r="H84" s="64"/>
      <c r="I84" s="71"/>
    </row>
    <row r="85" spans="1:9" ht="15.75">
      <c r="A85" s="59" t="s">
        <v>0</v>
      </c>
      <c r="B85" s="52">
        <f>розкладка!C878</f>
        <v>80</v>
      </c>
      <c r="C85" s="52">
        <v>1.2</v>
      </c>
      <c r="D85" s="52">
        <v>0.1</v>
      </c>
      <c r="E85" s="52">
        <v>17.4</v>
      </c>
      <c r="F85" s="52">
        <v>71</v>
      </c>
      <c r="G85" s="66">
        <f>розкладка!D878</f>
        <v>3.024</v>
      </c>
      <c r="H85" s="64"/>
      <c r="I85" s="71"/>
    </row>
    <row r="86" spans="1:9" ht="15.75">
      <c r="A86" s="59" t="s">
        <v>1</v>
      </c>
      <c r="B86" s="52">
        <v>80</v>
      </c>
      <c r="C86" s="52">
        <v>0.7</v>
      </c>
      <c r="D86" s="52">
        <v>0.2</v>
      </c>
      <c r="E86" s="52">
        <v>7.6</v>
      </c>
      <c r="F86" s="52">
        <v>32</v>
      </c>
      <c r="G86" s="66"/>
      <c r="H86" s="64"/>
      <c r="I86" s="71"/>
    </row>
    <row r="87" spans="1:8" ht="15.75">
      <c r="A87" s="240" t="s">
        <v>171</v>
      </c>
      <c r="B87" s="57">
        <f aca="true" t="shared" si="6" ref="B87:G87">SUM(B79:B86)</f>
        <v>655</v>
      </c>
      <c r="C87" s="57">
        <f t="shared" si="6"/>
        <v>17.46</v>
      </c>
      <c r="D87" s="57">
        <f t="shared" si="6"/>
        <v>10.620000000000001</v>
      </c>
      <c r="E87" s="57">
        <f t="shared" si="6"/>
        <v>74.31</v>
      </c>
      <c r="F87" s="57">
        <f t="shared" si="6"/>
        <v>453.83000000000004</v>
      </c>
      <c r="G87" s="69">
        <f t="shared" si="6"/>
        <v>18.91274</v>
      </c>
      <c r="H87" s="192"/>
    </row>
    <row r="88" spans="1:8" ht="15.75">
      <c r="A88" s="56" t="s">
        <v>2</v>
      </c>
      <c r="B88" s="52"/>
      <c r="C88" s="52"/>
      <c r="D88" s="52"/>
      <c r="E88" s="52"/>
      <c r="F88" s="52"/>
      <c r="G88" s="66"/>
      <c r="H88" s="64"/>
    </row>
    <row r="89" spans="1:9" ht="15.75">
      <c r="A89" s="59" t="s">
        <v>202</v>
      </c>
      <c r="B89" s="52">
        <f>розкладка!C84</f>
        <v>180</v>
      </c>
      <c r="C89" s="52">
        <v>7.51</v>
      </c>
      <c r="D89" s="52">
        <v>2.34</v>
      </c>
      <c r="E89" s="52">
        <v>20</v>
      </c>
      <c r="F89" s="52">
        <v>130.88</v>
      </c>
      <c r="G89" s="66">
        <f>розкладка!D84</f>
        <v>1.179475</v>
      </c>
      <c r="H89" s="64"/>
      <c r="I89" s="71"/>
    </row>
    <row r="90" spans="1:9" ht="15.75">
      <c r="A90" s="59" t="s">
        <v>203</v>
      </c>
      <c r="B90" s="52">
        <f>розкладка!C372</f>
        <v>80</v>
      </c>
      <c r="C90" s="52">
        <v>11.09</v>
      </c>
      <c r="D90" s="52">
        <v>19.15</v>
      </c>
      <c r="E90" s="52">
        <v>11.17</v>
      </c>
      <c r="F90" s="52">
        <v>262.02</v>
      </c>
      <c r="G90" s="66">
        <f>розкладка!D372</f>
        <v>11.629370000000002</v>
      </c>
      <c r="H90" s="64"/>
      <c r="I90" s="71"/>
    </row>
    <row r="91" spans="1:9" ht="31.5">
      <c r="A91" s="59" t="s">
        <v>353</v>
      </c>
      <c r="B91" s="52">
        <f>розкладка!C441</f>
        <v>120</v>
      </c>
      <c r="C91" s="52">
        <v>2.81</v>
      </c>
      <c r="D91" s="52">
        <v>4.04</v>
      </c>
      <c r="E91" s="52">
        <v>22.38</v>
      </c>
      <c r="F91" s="52">
        <v>135.45</v>
      </c>
      <c r="G91" s="66">
        <f>розкладка!D441</f>
        <v>9.967822499999999</v>
      </c>
      <c r="H91" s="64"/>
      <c r="I91" s="71"/>
    </row>
    <row r="92" spans="1:11" ht="15.75">
      <c r="A92" s="59" t="s">
        <v>62</v>
      </c>
      <c r="B92" s="52">
        <f>розкладка!C870</f>
        <v>160</v>
      </c>
      <c r="C92" s="52">
        <v>80</v>
      </c>
      <c r="D92" s="52">
        <v>0.32</v>
      </c>
      <c r="E92" s="52">
        <v>0.32</v>
      </c>
      <c r="F92" s="52">
        <v>8.32</v>
      </c>
      <c r="G92" s="66">
        <f>розкладка!D870</f>
        <v>2.3488499999999997</v>
      </c>
      <c r="H92" s="64"/>
      <c r="I92" s="71"/>
      <c r="J92" s="244"/>
      <c r="K92" s="244"/>
    </row>
    <row r="93" spans="1:9" ht="15.75">
      <c r="A93" s="59" t="s">
        <v>82</v>
      </c>
      <c r="B93" s="52">
        <v>30</v>
      </c>
      <c r="C93" s="52">
        <v>2.1</v>
      </c>
      <c r="D93" s="52">
        <v>2.4</v>
      </c>
      <c r="E93" s="52">
        <v>9.9</v>
      </c>
      <c r="F93" s="52">
        <v>71</v>
      </c>
      <c r="G93" s="66">
        <f>розкладка!D801</f>
        <v>0.5955</v>
      </c>
      <c r="H93" s="64"/>
      <c r="I93" s="71"/>
    </row>
    <row r="94" spans="1:8" ht="15.75">
      <c r="A94" s="240" t="s">
        <v>171</v>
      </c>
      <c r="B94" s="57">
        <f aca="true" t="shared" si="7" ref="B94:G94">SUM(B89:B93)</f>
        <v>570</v>
      </c>
      <c r="C94" s="57">
        <f t="shared" si="7"/>
        <v>103.50999999999999</v>
      </c>
      <c r="D94" s="57">
        <f t="shared" si="7"/>
        <v>28.249999999999996</v>
      </c>
      <c r="E94" s="57">
        <f t="shared" si="7"/>
        <v>63.769999999999996</v>
      </c>
      <c r="F94" s="57">
        <f t="shared" si="7"/>
        <v>607.67</v>
      </c>
      <c r="G94" s="69">
        <f t="shared" si="7"/>
        <v>25.721017500000002</v>
      </c>
      <c r="H94" s="192"/>
    </row>
    <row r="95" spans="1:8" ht="15.75">
      <c r="A95" s="56" t="s">
        <v>7</v>
      </c>
      <c r="B95" s="57"/>
      <c r="C95" s="52"/>
      <c r="D95" s="52"/>
      <c r="E95" s="52"/>
      <c r="F95" s="52"/>
      <c r="G95" s="66"/>
      <c r="H95" s="64"/>
    </row>
    <row r="96" spans="1:9" ht="31.5">
      <c r="A96" s="59" t="s">
        <v>63</v>
      </c>
      <c r="B96" s="266">
        <f>розкладка!C765</f>
        <v>130</v>
      </c>
      <c r="C96" s="52">
        <v>13.7</v>
      </c>
      <c r="D96" s="52">
        <v>7.9</v>
      </c>
      <c r="E96" s="52">
        <v>14.85</v>
      </c>
      <c r="F96" s="52">
        <v>185.17</v>
      </c>
      <c r="G96" s="66">
        <f>розкладка!D765</f>
        <v>9.3425178</v>
      </c>
      <c r="H96" s="64"/>
      <c r="I96" s="71"/>
    </row>
    <row r="97" spans="1:9" ht="15.75">
      <c r="A97" s="59" t="s">
        <v>8</v>
      </c>
      <c r="B97" s="52">
        <v>50</v>
      </c>
      <c r="C97" s="52"/>
      <c r="D97" s="52"/>
      <c r="E97" s="52"/>
      <c r="F97" s="52"/>
      <c r="G97" s="66">
        <f>розкладка!D812</f>
        <v>3.15</v>
      </c>
      <c r="H97" s="193"/>
      <c r="I97" s="71"/>
    </row>
    <row r="98" spans="1:9" ht="15.75">
      <c r="A98" s="59" t="s">
        <v>6</v>
      </c>
      <c r="B98" s="266">
        <f>розкладка!C834</f>
        <v>160</v>
      </c>
      <c r="C98" s="52">
        <v>0.23</v>
      </c>
      <c r="D98" s="52">
        <v>0</v>
      </c>
      <c r="E98" s="52">
        <v>10.5</v>
      </c>
      <c r="F98" s="52">
        <v>39.05</v>
      </c>
      <c r="G98" s="66">
        <f>розкладка!D834</f>
        <v>1.18125</v>
      </c>
      <c r="H98" s="64"/>
      <c r="I98" s="71"/>
    </row>
    <row r="99" spans="1:8" ht="15.75">
      <c r="A99" s="240" t="s">
        <v>171</v>
      </c>
      <c r="B99" s="57">
        <f aca="true" t="shared" si="8" ref="B99:G99">SUM(B96:B98)</f>
        <v>340</v>
      </c>
      <c r="C99" s="57">
        <f t="shared" si="8"/>
        <v>13.93</v>
      </c>
      <c r="D99" s="57">
        <f t="shared" si="8"/>
        <v>7.9</v>
      </c>
      <c r="E99" s="57">
        <f t="shared" si="8"/>
        <v>25.35</v>
      </c>
      <c r="F99" s="57">
        <f t="shared" si="8"/>
        <v>224.21999999999997</v>
      </c>
      <c r="G99" s="69">
        <f t="shared" si="8"/>
        <v>13.6737678</v>
      </c>
      <c r="H99" s="69">
        <f>G87+G94+G99</f>
        <v>58.3075253</v>
      </c>
    </row>
    <row r="100" spans="1:8" ht="18.75">
      <c r="A100" s="54" t="s">
        <v>177</v>
      </c>
      <c r="B100" s="57"/>
      <c r="C100" s="57"/>
      <c r="D100" s="57"/>
      <c r="E100" s="57"/>
      <c r="F100" s="57"/>
      <c r="G100" s="67"/>
      <c r="H100" s="191"/>
    </row>
    <row r="101" spans="1:8" ht="15.75">
      <c r="A101" s="60" t="s">
        <v>369</v>
      </c>
      <c r="B101" s="57"/>
      <c r="C101" s="57"/>
      <c r="D101" s="57"/>
      <c r="E101" s="57"/>
      <c r="F101" s="57"/>
      <c r="G101" s="67"/>
      <c r="H101" s="191"/>
    </row>
    <row r="102" spans="1:9" ht="15.75">
      <c r="A102" s="59" t="s">
        <v>48</v>
      </c>
      <c r="B102" s="52">
        <f>розкладка!C520</f>
        <v>130</v>
      </c>
      <c r="C102" s="52">
        <v>9.89</v>
      </c>
      <c r="D102" s="52">
        <v>7.57</v>
      </c>
      <c r="E102" s="52">
        <v>31.45</v>
      </c>
      <c r="F102" s="52">
        <v>233.51</v>
      </c>
      <c r="G102" s="66">
        <f>розкладка!D520</f>
        <v>8.509409999999999</v>
      </c>
      <c r="H102" s="64"/>
      <c r="I102" s="71"/>
    </row>
    <row r="103" spans="1:9" ht="15.75">
      <c r="A103" s="59" t="s">
        <v>257</v>
      </c>
      <c r="B103" s="52">
        <f>розкладка!C40</f>
        <v>75</v>
      </c>
      <c r="C103" s="52">
        <v>1.05</v>
      </c>
      <c r="D103" s="52">
        <v>4.05</v>
      </c>
      <c r="E103" s="52">
        <v>6</v>
      </c>
      <c r="F103" s="52">
        <v>59.25</v>
      </c>
      <c r="G103" s="66">
        <f>розкладка!D40</f>
        <v>2.4894</v>
      </c>
      <c r="H103" s="64"/>
      <c r="I103" s="71"/>
    </row>
    <row r="104" spans="1:9" ht="31.5">
      <c r="A104" s="59" t="s">
        <v>163</v>
      </c>
      <c r="B104" s="52" t="str">
        <f>розкладка!C650</f>
        <v>120/15</v>
      </c>
      <c r="C104" s="52">
        <v>23.02</v>
      </c>
      <c r="D104" s="52">
        <v>17.72</v>
      </c>
      <c r="E104" s="52">
        <v>26.09</v>
      </c>
      <c r="F104" s="52">
        <v>359.58</v>
      </c>
      <c r="G104" s="66">
        <f>розкладка!D650</f>
        <v>17.438529800000005</v>
      </c>
      <c r="H104" s="64"/>
      <c r="I104" s="71"/>
    </row>
    <row r="105" spans="1:9" ht="31.5">
      <c r="A105" s="59" t="s">
        <v>179</v>
      </c>
      <c r="B105" s="52">
        <f>розкладка!C834</f>
        <v>160</v>
      </c>
      <c r="C105" s="52">
        <v>0.23</v>
      </c>
      <c r="D105" s="52">
        <v>0</v>
      </c>
      <c r="E105" s="52">
        <v>10.5</v>
      </c>
      <c r="F105" s="52">
        <v>39.05</v>
      </c>
      <c r="G105" s="66">
        <f>розкладка!D863</f>
        <v>1.33245</v>
      </c>
      <c r="H105" s="64"/>
      <c r="I105" s="71"/>
    </row>
    <row r="106" spans="1:9" ht="15.75">
      <c r="A106" s="59" t="s">
        <v>82</v>
      </c>
      <c r="B106" s="52">
        <v>30</v>
      </c>
      <c r="C106" s="52">
        <v>2.1</v>
      </c>
      <c r="D106" s="52">
        <v>2.4</v>
      </c>
      <c r="E106" s="52">
        <v>9.9</v>
      </c>
      <c r="F106" s="52">
        <v>71</v>
      </c>
      <c r="G106" s="66">
        <f>розкладка!D801</f>
        <v>0.5955</v>
      </c>
      <c r="H106" s="64"/>
      <c r="I106" s="71"/>
    </row>
    <row r="107" spans="1:8" ht="15.75">
      <c r="A107" s="240" t="s">
        <v>171</v>
      </c>
      <c r="B107" s="57">
        <f aca="true" t="shared" si="9" ref="B107:G107">SUM(B102:B106)</f>
        <v>395</v>
      </c>
      <c r="C107" s="57">
        <f t="shared" si="9"/>
        <v>36.29</v>
      </c>
      <c r="D107" s="57">
        <f t="shared" si="9"/>
        <v>31.74</v>
      </c>
      <c r="E107" s="57">
        <f t="shared" si="9"/>
        <v>83.94000000000001</v>
      </c>
      <c r="F107" s="57">
        <f t="shared" si="9"/>
        <v>762.3899999999999</v>
      </c>
      <c r="G107" s="69">
        <f t="shared" si="9"/>
        <v>30.365289800000006</v>
      </c>
      <c r="H107" s="191"/>
    </row>
    <row r="108" spans="1:8" ht="15.75">
      <c r="A108" s="56" t="s">
        <v>2</v>
      </c>
      <c r="B108" s="57"/>
      <c r="C108" s="57"/>
      <c r="D108" s="57"/>
      <c r="E108" s="57"/>
      <c r="F108" s="57"/>
      <c r="G108" s="67"/>
      <c r="H108" s="191"/>
    </row>
    <row r="109" spans="1:9" ht="15.75">
      <c r="A109" s="59" t="s">
        <v>210</v>
      </c>
      <c r="B109" s="52">
        <f>розкладка!C120</f>
        <v>180</v>
      </c>
      <c r="C109" s="52">
        <v>2.75</v>
      </c>
      <c r="D109" s="52">
        <v>3.14</v>
      </c>
      <c r="E109" s="52">
        <v>13.13</v>
      </c>
      <c r="F109" s="52">
        <v>88.75</v>
      </c>
      <c r="G109" s="66">
        <f>розкладка!D120</f>
        <v>2.352225</v>
      </c>
      <c r="H109" s="64"/>
      <c r="I109" s="71"/>
    </row>
    <row r="110" spans="1:9" ht="15.75">
      <c r="A110" s="59" t="s">
        <v>96</v>
      </c>
      <c r="B110" s="52">
        <f>розкладка!C382</f>
        <v>60</v>
      </c>
      <c r="C110" s="52">
        <v>14.12</v>
      </c>
      <c r="D110" s="52">
        <v>5</v>
      </c>
      <c r="E110" s="52">
        <v>7.38</v>
      </c>
      <c r="F110" s="52">
        <v>134.35</v>
      </c>
      <c r="G110" s="66">
        <f>розкладка!D382</f>
        <v>8.3115075</v>
      </c>
      <c r="H110" s="64"/>
      <c r="I110" s="71"/>
    </row>
    <row r="111" spans="1:9" ht="15.75">
      <c r="A111" s="59" t="s">
        <v>97</v>
      </c>
      <c r="B111" s="52">
        <f>розкладка!C296</f>
        <v>100</v>
      </c>
      <c r="C111" s="52">
        <v>4.38</v>
      </c>
      <c r="D111" s="52">
        <v>2.911</v>
      </c>
      <c r="E111" s="52">
        <v>28.04</v>
      </c>
      <c r="F111" s="52">
        <v>156.58</v>
      </c>
      <c r="G111" s="66">
        <f>розкладка!D296</f>
        <v>1.6979549999999999</v>
      </c>
      <c r="H111" s="64"/>
      <c r="I111" s="71"/>
    </row>
    <row r="112" spans="1:9" ht="15.75">
      <c r="A112" s="59" t="s">
        <v>130</v>
      </c>
      <c r="B112" s="52">
        <f>розкладка!C847</f>
        <v>160</v>
      </c>
      <c r="C112" s="52">
        <v>6.02</v>
      </c>
      <c r="D112" s="52">
        <v>5.1</v>
      </c>
      <c r="E112" s="52">
        <v>9.67</v>
      </c>
      <c r="F112" s="52">
        <v>107.04</v>
      </c>
      <c r="G112" s="66">
        <f>розкладка!D847</f>
        <v>2.709</v>
      </c>
      <c r="H112" s="64"/>
      <c r="I112" s="71"/>
    </row>
    <row r="113" spans="1:9" ht="15.75">
      <c r="A113" s="59" t="s">
        <v>82</v>
      </c>
      <c r="B113" s="52">
        <v>30</v>
      </c>
      <c r="C113" s="52">
        <v>2.1</v>
      </c>
      <c r="D113" s="52">
        <v>2.4</v>
      </c>
      <c r="E113" s="52">
        <v>9.9</v>
      </c>
      <c r="F113" s="52">
        <v>71</v>
      </c>
      <c r="G113" s="66">
        <f>розкладка!D801</f>
        <v>0.5955</v>
      </c>
      <c r="H113" s="64"/>
      <c r="I113" s="71"/>
    </row>
    <row r="114" spans="1:8" ht="15.75">
      <c r="A114" s="240" t="s">
        <v>171</v>
      </c>
      <c r="B114" s="57">
        <f aca="true" t="shared" si="10" ref="B114:G114">SUM(B109:B113)</f>
        <v>530</v>
      </c>
      <c r="C114" s="57">
        <f t="shared" si="10"/>
        <v>29.369999999999997</v>
      </c>
      <c r="D114" s="57">
        <f t="shared" si="10"/>
        <v>18.551</v>
      </c>
      <c r="E114" s="57">
        <f t="shared" si="10"/>
        <v>68.12</v>
      </c>
      <c r="F114" s="57">
        <f t="shared" si="10"/>
        <v>557.72</v>
      </c>
      <c r="G114" s="69">
        <f t="shared" si="10"/>
        <v>15.666187499999998</v>
      </c>
      <c r="H114" s="191"/>
    </row>
    <row r="115" spans="1:8" ht="15.75">
      <c r="A115" s="56" t="s">
        <v>7</v>
      </c>
      <c r="B115" s="57"/>
      <c r="C115" s="57"/>
      <c r="D115" s="57"/>
      <c r="E115" s="57"/>
      <c r="F115" s="57"/>
      <c r="G115" s="67"/>
      <c r="H115" s="191"/>
    </row>
    <row r="116" spans="1:9" ht="15.75">
      <c r="A116" s="59" t="s">
        <v>8</v>
      </c>
      <c r="B116" s="52">
        <v>50</v>
      </c>
      <c r="C116" s="52"/>
      <c r="D116" s="52"/>
      <c r="E116" s="52"/>
      <c r="F116" s="52"/>
      <c r="G116" s="66">
        <f>розкладка!D816</f>
        <v>2.54625</v>
      </c>
      <c r="H116" s="64"/>
      <c r="I116" s="71"/>
    </row>
    <row r="117" spans="1:11" ht="15.75">
      <c r="A117" s="59" t="s">
        <v>62</v>
      </c>
      <c r="B117" s="52">
        <f>розкладка!C870</f>
        <v>160</v>
      </c>
      <c r="C117" s="52">
        <v>80</v>
      </c>
      <c r="D117" s="52">
        <v>0.32</v>
      </c>
      <c r="E117" s="52">
        <v>0.32</v>
      </c>
      <c r="F117" s="52">
        <v>8.32</v>
      </c>
      <c r="G117" s="66">
        <f>розкладка!D870</f>
        <v>2.3488499999999997</v>
      </c>
      <c r="H117" s="64"/>
      <c r="I117" s="71"/>
      <c r="J117" s="244"/>
      <c r="K117" s="244"/>
    </row>
    <row r="118" spans="1:8" ht="15.75">
      <c r="A118" s="240" t="s">
        <v>171</v>
      </c>
      <c r="B118" s="57">
        <f aca="true" t="shared" si="11" ref="B118:G118">SUM(B116:B117)</f>
        <v>210</v>
      </c>
      <c r="C118" s="57">
        <f t="shared" si="11"/>
        <v>80</v>
      </c>
      <c r="D118" s="57">
        <f t="shared" si="11"/>
        <v>0.32</v>
      </c>
      <c r="E118" s="57">
        <f t="shared" si="11"/>
        <v>0.32</v>
      </c>
      <c r="F118" s="57">
        <f t="shared" si="11"/>
        <v>8.32</v>
      </c>
      <c r="G118" s="69">
        <f t="shared" si="11"/>
        <v>4.895099999999999</v>
      </c>
      <c r="H118" s="67">
        <f>G87+G94+G99</f>
        <v>58.3075253</v>
      </c>
    </row>
    <row r="119" spans="1:8" ht="18.75">
      <c r="A119" s="54" t="s">
        <v>178</v>
      </c>
      <c r="B119" s="57"/>
      <c r="C119" s="57"/>
      <c r="D119" s="57"/>
      <c r="E119" s="57"/>
      <c r="F119" s="57"/>
      <c r="G119" s="67"/>
      <c r="H119" s="191"/>
    </row>
    <row r="120" spans="1:8" ht="15.75">
      <c r="A120" s="60" t="s">
        <v>369</v>
      </c>
      <c r="B120" s="57"/>
      <c r="C120" s="57"/>
      <c r="D120" s="57"/>
      <c r="E120" s="57"/>
      <c r="F120" s="57"/>
      <c r="G120" s="67"/>
      <c r="H120" s="191"/>
    </row>
    <row r="121" spans="1:8" ht="15.75">
      <c r="A121" s="59" t="s">
        <v>153</v>
      </c>
      <c r="B121" s="52">
        <f>розкладка!C22</f>
        <v>85</v>
      </c>
      <c r="C121" s="52">
        <v>1.4</v>
      </c>
      <c r="D121" s="52">
        <v>2.5</v>
      </c>
      <c r="E121" s="52">
        <v>6.5</v>
      </c>
      <c r="F121" s="52">
        <v>53.7</v>
      </c>
      <c r="G121" s="66">
        <f>розкладка!D22</f>
        <v>2.3533560000000002</v>
      </c>
      <c r="H121" s="191"/>
    </row>
    <row r="122" spans="1:8" ht="15.75">
      <c r="A122" s="211" t="s">
        <v>175</v>
      </c>
      <c r="B122" s="220">
        <f>розкладка!C491</f>
        <v>180</v>
      </c>
      <c r="C122" s="218">
        <v>8.69</v>
      </c>
      <c r="D122" s="218">
        <v>6.76</v>
      </c>
      <c r="E122" s="218">
        <v>14.82</v>
      </c>
      <c r="F122" s="219">
        <v>150.03</v>
      </c>
      <c r="G122" s="66">
        <f>розкладка!D491</f>
        <v>12.736355000000001</v>
      </c>
      <c r="H122" s="191"/>
    </row>
    <row r="123" spans="1:8" ht="15.75">
      <c r="A123" s="59" t="s">
        <v>483</v>
      </c>
      <c r="B123" s="52">
        <v>180</v>
      </c>
      <c r="C123" s="52">
        <v>0.9</v>
      </c>
      <c r="D123" s="52">
        <v>0</v>
      </c>
      <c r="E123" s="52">
        <v>26.1</v>
      </c>
      <c r="F123" s="52">
        <v>106.2</v>
      </c>
      <c r="G123" s="66"/>
      <c r="H123" s="191"/>
    </row>
    <row r="124" spans="1:8" ht="15.75">
      <c r="A124" s="59" t="s">
        <v>484</v>
      </c>
      <c r="B124" s="52">
        <v>180</v>
      </c>
      <c r="C124" s="52">
        <v>0.18</v>
      </c>
      <c r="D124" s="52">
        <v>0</v>
      </c>
      <c r="E124" s="52">
        <v>28.62</v>
      </c>
      <c r="F124" s="52">
        <v>122.4</v>
      </c>
      <c r="G124" s="66"/>
      <c r="H124" s="191"/>
    </row>
    <row r="125" spans="1:9" ht="15.75">
      <c r="A125" s="59" t="s">
        <v>485</v>
      </c>
      <c r="B125" s="52">
        <f>розкладка!C822</f>
        <v>180</v>
      </c>
      <c r="C125" s="52">
        <v>0.72</v>
      </c>
      <c r="D125" s="52">
        <v>0</v>
      </c>
      <c r="E125" s="52">
        <v>18.54</v>
      </c>
      <c r="F125" s="52">
        <v>75.6</v>
      </c>
      <c r="G125" s="66">
        <f>розкладка!D822</f>
        <v>4.536</v>
      </c>
      <c r="H125" s="64"/>
      <c r="I125" s="71"/>
    </row>
    <row r="126" spans="1:9" ht="15.75">
      <c r="A126" s="59" t="s">
        <v>486</v>
      </c>
      <c r="B126" s="52">
        <v>180</v>
      </c>
      <c r="C126" s="52">
        <v>0.9</v>
      </c>
      <c r="D126" s="52">
        <v>0</v>
      </c>
      <c r="E126" s="52">
        <v>26.1</v>
      </c>
      <c r="F126" s="52">
        <v>106.2</v>
      </c>
      <c r="G126" s="66"/>
      <c r="H126" s="64"/>
      <c r="I126" s="71"/>
    </row>
    <row r="127" spans="1:9" ht="15.75">
      <c r="A127" s="59" t="s">
        <v>487</v>
      </c>
      <c r="B127" s="52">
        <v>180</v>
      </c>
      <c r="C127" s="52">
        <v>0.9</v>
      </c>
      <c r="D127" s="52">
        <v>0</v>
      </c>
      <c r="E127" s="52">
        <v>26.1</v>
      </c>
      <c r="F127" s="52">
        <v>106.2</v>
      </c>
      <c r="G127" s="66"/>
      <c r="H127" s="64"/>
      <c r="I127" s="71"/>
    </row>
    <row r="128" spans="1:8" ht="15.75">
      <c r="A128" s="59" t="s">
        <v>82</v>
      </c>
      <c r="B128" s="52">
        <v>30</v>
      </c>
      <c r="C128" s="52">
        <v>2.1</v>
      </c>
      <c r="D128" s="52">
        <v>2.4</v>
      </c>
      <c r="E128" s="52">
        <v>9.9</v>
      </c>
      <c r="F128" s="52">
        <v>71</v>
      </c>
      <c r="G128" s="66">
        <f>розкладка!D801</f>
        <v>0.5955</v>
      </c>
      <c r="H128" s="64"/>
    </row>
    <row r="129" spans="1:9" ht="15.75">
      <c r="A129" s="59" t="s">
        <v>505</v>
      </c>
      <c r="B129" s="52">
        <v>80</v>
      </c>
      <c r="C129" s="52">
        <v>0.3</v>
      </c>
      <c r="D129" s="52">
        <v>0.3</v>
      </c>
      <c r="E129" s="52">
        <v>8.3</v>
      </c>
      <c r="F129" s="52">
        <v>36</v>
      </c>
      <c r="G129" s="66"/>
      <c r="H129" s="64"/>
      <c r="I129" s="71"/>
    </row>
    <row r="130" spans="1:9" ht="15.75">
      <c r="A130" s="59" t="s">
        <v>0</v>
      </c>
      <c r="B130" s="52">
        <f>розкладка!C878</f>
        <v>80</v>
      </c>
      <c r="C130" s="52">
        <v>1.2</v>
      </c>
      <c r="D130" s="52">
        <v>0.1</v>
      </c>
      <c r="E130" s="52">
        <v>17.4</v>
      </c>
      <c r="F130" s="52">
        <v>71</v>
      </c>
      <c r="G130" s="66">
        <f>розкладка!D878</f>
        <v>3.024</v>
      </c>
      <c r="H130" s="64"/>
      <c r="I130" s="71"/>
    </row>
    <row r="131" spans="1:9" ht="15.75">
      <c r="A131" s="59" t="s">
        <v>1</v>
      </c>
      <c r="B131" s="52">
        <v>80</v>
      </c>
      <c r="C131" s="52">
        <v>0.7</v>
      </c>
      <c r="D131" s="52">
        <v>0.2</v>
      </c>
      <c r="E131" s="52">
        <v>7.6</v>
      </c>
      <c r="F131" s="52">
        <v>32</v>
      </c>
      <c r="G131" s="66">
        <f>розкладка!D913</f>
        <v>0</v>
      </c>
      <c r="H131" s="64"/>
      <c r="I131" s="71"/>
    </row>
    <row r="132" spans="1:8" ht="15.75">
      <c r="A132" s="240" t="s">
        <v>171</v>
      </c>
      <c r="B132" s="57">
        <f aca="true" t="shared" si="12" ref="B132:G132">SUM(B121:B131)</f>
        <v>1435</v>
      </c>
      <c r="C132" s="57">
        <f t="shared" si="12"/>
        <v>17.99</v>
      </c>
      <c r="D132" s="57">
        <f t="shared" si="12"/>
        <v>12.26</v>
      </c>
      <c r="E132" s="57">
        <f t="shared" si="12"/>
        <v>189.98000000000002</v>
      </c>
      <c r="F132" s="57">
        <f t="shared" si="12"/>
        <v>930.3300000000002</v>
      </c>
      <c r="G132" s="69">
        <f t="shared" si="12"/>
        <v>23.245211000000005</v>
      </c>
      <c r="H132" s="192"/>
    </row>
    <row r="133" spans="1:8" ht="15.75">
      <c r="A133" s="56" t="s">
        <v>2</v>
      </c>
      <c r="B133" s="57"/>
      <c r="C133" s="57"/>
      <c r="D133" s="57"/>
      <c r="E133" s="57"/>
      <c r="F133" s="57"/>
      <c r="G133" s="67"/>
      <c r="H133" s="191"/>
    </row>
    <row r="134" spans="1:9" ht="31.5">
      <c r="A134" s="59" t="s">
        <v>165</v>
      </c>
      <c r="B134" s="52">
        <f>розкладка!C148</f>
        <v>180</v>
      </c>
      <c r="C134" s="52">
        <v>2.29</v>
      </c>
      <c r="D134" s="52">
        <v>1.79</v>
      </c>
      <c r="E134" s="52">
        <v>17.45</v>
      </c>
      <c r="F134" s="52">
        <v>94.18</v>
      </c>
      <c r="G134" s="66">
        <f>розкладка!D148</f>
        <v>1.4135250000000001</v>
      </c>
      <c r="H134" s="64"/>
      <c r="I134" s="71"/>
    </row>
    <row r="135" spans="1:9" ht="31.5">
      <c r="A135" s="59" t="s">
        <v>166</v>
      </c>
      <c r="B135" s="52">
        <f>розкладка!C329</f>
        <v>70</v>
      </c>
      <c r="C135" s="52">
        <v>13.05</v>
      </c>
      <c r="D135" s="52">
        <v>8.85</v>
      </c>
      <c r="E135" s="52">
        <v>14.55</v>
      </c>
      <c r="F135" s="52">
        <v>190.15</v>
      </c>
      <c r="G135" s="66">
        <f>розкладка!D329</f>
        <v>7.858389999999998</v>
      </c>
      <c r="H135" s="64"/>
      <c r="I135" s="71"/>
    </row>
    <row r="136" spans="1:9" ht="15.75">
      <c r="A136" s="61" t="s">
        <v>301</v>
      </c>
      <c r="B136" s="52">
        <f>розкладка!C618</f>
        <v>50</v>
      </c>
      <c r="C136" s="52">
        <v>6.6</v>
      </c>
      <c r="D136" s="52">
        <v>6.1</v>
      </c>
      <c r="E136" s="52">
        <v>0.3</v>
      </c>
      <c r="F136" s="52">
        <v>80</v>
      </c>
      <c r="G136" s="66">
        <f>розкладка!D618</f>
        <v>3.3390000000000004</v>
      </c>
      <c r="H136" s="64"/>
      <c r="I136" s="71"/>
    </row>
    <row r="137" spans="1:9" ht="15.75">
      <c r="A137" s="59" t="s">
        <v>167</v>
      </c>
      <c r="B137" s="52">
        <f>розкладка!C261</f>
        <v>100</v>
      </c>
      <c r="C137" s="52">
        <v>3.57</v>
      </c>
      <c r="D137" s="52">
        <v>2.27</v>
      </c>
      <c r="E137" s="52">
        <v>24.07</v>
      </c>
      <c r="F137" s="52">
        <v>131.55</v>
      </c>
      <c r="G137" s="66">
        <f>розкладка!D261</f>
        <v>1.8509399999999998</v>
      </c>
      <c r="H137" s="64"/>
      <c r="I137" s="71"/>
    </row>
    <row r="138" spans="1:9" ht="15.75">
      <c r="A138" s="59" t="s">
        <v>82</v>
      </c>
      <c r="B138" s="52">
        <v>30</v>
      </c>
      <c r="C138" s="52">
        <v>2.1</v>
      </c>
      <c r="D138" s="52">
        <v>2.4</v>
      </c>
      <c r="E138" s="52">
        <v>9.9</v>
      </c>
      <c r="F138" s="52">
        <v>71</v>
      </c>
      <c r="G138" s="66">
        <f>розкладка!D801</f>
        <v>0.5955</v>
      </c>
      <c r="H138" s="64"/>
      <c r="I138" s="71"/>
    </row>
    <row r="139" spans="1:9" ht="15.75">
      <c r="A139" s="59" t="s">
        <v>324</v>
      </c>
      <c r="B139" s="52">
        <f>розкладка!C827</f>
        <v>180</v>
      </c>
      <c r="C139" s="52"/>
      <c r="D139" s="52"/>
      <c r="E139" s="52"/>
      <c r="F139" s="52"/>
      <c r="G139" s="66">
        <f>розкладка!D827</f>
        <v>0.126</v>
      </c>
      <c r="H139" s="64"/>
      <c r="I139" s="71"/>
    </row>
    <row r="140" spans="1:9" ht="15.75">
      <c r="A140" s="59" t="s">
        <v>505</v>
      </c>
      <c r="B140" s="52">
        <v>80</v>
      </c>
      <c r="C140" s="52">
        <v>0.3</v>
      </c>
      <c r="D140" s="52">
        <v>0.3</v>
      </c>
      <c r="E140" s="52">
        <v>8.3</v>
      </c>
      <c r="F140" s="52">
        <v>36</v>
      </c>
      <c r="G140" s="66"/>
      <c r="H140" s="64"/>
      <c r="I140" s="71"/>
    </row>
    <row r="141" spans="1:9" ht="15.75">
      <c r="A141" s="59" t="s">
        <v>0</v>
      </c>
      <c r="B141" s="52">
        <v>80</v>
      </c>
      <c r="C141" s="52">
        <v>1.2</v>
      </c>
      <c r="D141" s="52">
        <v>0.1</v>
      </c>
      <c r="E141" s="52">
        <v>17.4</v>
      </c>
      <c r="F141" s="52">
        <v>71</v>
      </c>
      <c r="G141" s="66">
        <f>розкладка!D878</f>
        <v>3.024</v>
      </c>
      <c r="H141" s="64"/>
      <c r="I141" s="71"/>
    </row>
    <row r="142" spans="1:9" ht="15.75">
      <c r="A142" s="59" t="s">
        <v>1</v>
      </c>
      <c r="B142" s="52">
        <v>80</v>
      </c>
      <c r="C142" s="52">
        <v>0.7</v>
      </c>
      <c r="D142" s="52">
        <v>0.2</v>
      </c>
      <c r="E142" s="52">
        <v>7.6</v>
      </c>
      <c r="F142" s="52">
        <v>32</v>
      </c>
      <c r="G142" s="66"/>
      <c r="H142" s="64"/>
      <c r="I142" s="71"/>
    </row>
    <row r="143" spans="1:8" ht="15.75">
      <c r="A143" s="240" t="s">
        <v>171</v>
      </c>
      <c r="B143" s="57">
        <f aca="true" t="shared" si="13" ref="B143:G143">SUM(B134:B142)</f>
        <v>850</v>
      </c>
      <c r="C143" s="57">
        <f t="shared" si="13"/>
        <v>29.81</v>
      </c>
      <c r="D143" s="57">
        <f t="shared" si="13"/>
        <v>22.01</v>
      </c>
      <c r="E143" s="57">
        <f t="shared" si="13"/>
        <v>99.57</v>
      </c>
      <c r="F143" s="57">
        <f t="shared" si="13"/>
        <v>705.8800000000001</v>
      </c>
      <c r="G143" s="69">
        <f t="shared" si="13"/>
        <v>18.207354999999996</v>
      </c>
      <c r="H143" s="191"/>
    </row>
    <row r="144" spans="1:8" ht="15.75">
      <c r="A144" s="56" t="s">
        <v>7</v>
      </c>
      <c r="B144" s="57"/>
      <c r="C144" s="57"/>
      <c r="D144" s="57"/>
      <c r="E144" s="57"/>
      <c r="F144" s="57"/>
      <c r="G144" s="67"/>
      <c r="H144" s="191"/>
    </row>
    <row r="145" spans="1:9" ht="15.75">
      <c r="A145" s="61" t="s">
        <v>400</v>
      </c>
      <c r="B145" s="272" t="str">
        <f>розкладка!C697</f>
        <v>80/15</v>
      </c>
      <c r="C145" s="272">
        <v>13.46</v>
      </c>
      <c r="D145" s="272">
        <v>6.56</v>
      </c>
      <c r="E145" s="272">
        <v>35.17</v>
      </c>
      <c r="F145" s="272">
        <v>252.23</v>
      </c>
      <c r="G145" s="66">
        <f>розкладка!D697</f>
        <v>8.406234</v>
      </c>
      <c r="H145" s="64"/>
      <c r="I145" s="71"/>
    </row>
    <row r="146" spans="1:9" ht="15.75">
      <c r="A146" s="61" t="s">
        <v>6</v>
      </c>
      <c r="B146" s="52">
        <f>розкладка!C834</f>
        <v>160</v>
      </c>
      <c r="C146" s="52">
        <v>0.23</v>
      </c>
      <c r="D146" s="52">
        <v>0</v>
      </c>
      <c r="E146" s="52">
        <v>10.5</v>
      </c>
      <c r="F146" s="87">
        <v>39.05</v>
      </c>
      <c r="G146" s="66">
        <f>розкладка!D834</f>
        <v>1.18125</v>
      </c>
      <c r="H146" s="64"/>
      <c r="I146" s="71"/>
    </row>
    <row r="147" spans="1:8" ht="15.75">
      <c r="A147" s="240" t="s">
        <v>171</v>
      </c>
      <c r="B147" s="57">
        <f aca="true" t="shared" si="14" ref="B147:G147">SUM(B145:B146)</f>
        <v>160</v>
      </c>
      <c r="C147" s="57">
        <f t="shared" si="14"/>
        <v>13.690000000000001</v>
      </c>
      <c r="D147" s="57">
        <f t="shared" si="14"/>
        <v>6.56</v>
      </c>
      <c r="E147" s="57">
        <f t="shared" si="14"/>
        <v>45.67</v>
      </c>
      <c r="F147" s="57">
        <f t="shared" si="14"/>
        <v>291.28</v>
      </c>
      <c r="G147" s="69">
        <f t="shared" si="14"/>
        <v>9.587484</v>
      </c>
      <c r="H147" s="67">
        <f>G132+G143+G147</f>
        <v>51.04005000000001</v>
      </c>
    </row>
    <row r="148" ht="15.75">
      <c r="H148" s="65">
        <f>H48+H76+H99+H118+H147</f>
        <v>248.49680760000004</v>
      </c>
    </row>
    <row r="149" ht="15.75">
      <c r="H149" s="65">
        <f>H148/5</f>
        <v>49.69936152000001</v>
      </c>
    </row>
  </sheetData>
  <sheetProtection/>
  <autoFilter ref="A23:K149"/>
  <mergeCells count="12">
    <mergeCell ref="A10:H18"/>
    <mergeCell ref="H21:H23"/>
    <mergeCell ref="G21:G23"/>
    <mergeCell ref="A21:A23"/>
    <mergeCell ref="B21:B22"/>
    <mergeCell ref="C21:F21"/>
    <mergeCell ref="A9:H9"/>
    <mergeCell ref="A3:B3"/>
    <mergeCell ref="E1:F1"/>
    <mergeCell ref="A2:B2"/>
    <mergeCell ref="E2:H2"/>
    <mergeCell ref="F4:H4"/>
  </mergeCells>
  <printOptions/>
  <pageMargins left="0.7874015748031497" right="0" top="0.5905511811023623" bottom="0.3937007874015748" header="0.5118110236220472" footer="0.5118110236220472"/>
  <pageSetup horizontalDpi="600" verticalDpi="600" orientation="portrait" paperSize="9" scale="90" r:id="rId1"/>
  <rowBreaks count="4" manualBreakCount="4">
    <brk id="36" max="255" man="1"/>
    <brk id="87" max="7" man="1"/>
    <brk id="132" max="7" man="1"/>
    <brk id="152" max="255" man="1"/>
  </rowBreaks>
  <colBreaks count="2" manualBreakCount="2">
    <brk id="8" max="65535" man="1"/>
    <brk id="18" max="65535" man="1"/>
  </colBreaks>
</worksheet>
</file>

<file path=xl/worksheets/sheet3.xml><?xml version="1.0" encoding="utf-8"?>
<worksheet xmlns="http://schemas.openxmlformats.org/spreadsheetml/2006/main" xmlns:r="http://schemas.openxmlformats.org/officeDocument/2006/relationships">
  <sheetPr>
    <tabColor indexed="11"/>
  </sheetPr>
  <dimension ref="A1:I137"/>
  <sheetViews>
    <sheetView view="pageBreakPreview" zoomScaleSheetLayoutView="100" zoomScalePageLayoutView="0" workbookViewId="0" topLeftCell="A1">
      <pane xSplit="1" ySplit="3" topLeftCell="B115" activePane="bottomRight" state="frozen"/>
      <selection pane="topLeft" activeCell="A1" sqref="A1"/>
      <selection pane="topRight" activeCell="B1" sqref="B1"/>
      <selection pane="bottomLeft" activeCell="A4" sqref="A4"/>
      <selection pane="bottomRight" activeCell="I106" sqref="I106"/>
    </sheetView>
  </sheetViews>
  <sheetFormatPr defaultColWidth="9.140625" defaultRowHeight="12.75"/>
  <cols>
    <col min="1" max="1" width="35.00390625" style="62" customWidth="1"/>
    <col min="2" max="4" width="8.140625" style="63" customWidth="1"/>
    <col min="5" max="5" width="10.8515625" style="63" customWidth="1"/>
    <col min="6" max="6" width="13.421875" style="63" customWidth="1"/>
    <col min="7" max="7" width="7.28125" style="80" customWidth="1"/>
    <col min="8" max="8" width="9.421875" style="80" customWidth="1"/>
    <col min="9" max="9" width="42.7109375" style="53" customWidth="1"/>
    <col min="10" max="16384" width="9.140625" style="53" customWidth="1"/>
  </cols>
  <sheetData>
    <row r="1" spans="1:8" s="50" customFormat="1" ht="12.75" customHeight="1">
      <c r="A1" s="285" t="s">
        <v>361</v>
      </c>
      <c r="B1" s="285" t="s">
        <v>362</v>
      </c>
      <c r="C1" s="288" t="s">
        <v>335</v>
      </c>
      <c r="D1" s="289"/>
      <c r="E1" s="289"/>
      <c r="F1" s="290"/>
      <c r="G1" s="291" t="s">
        <v>128</v>
      </c>
      <c r="H1" s="283" t="s">
        <v>229</v>
      </c>
    </row>
    <row r="2" spans="1:8" s="50" customFormat="1" ht="35.25" customHeight="1">
      <c r="A2" s="286"/>
      <c r="B2" s="287"/>
      <c r="C2" s="249" t="s">
        <v>363</v>
      </c>
      <c r="D2" s="249" t="s">
        <v>364</v>
      </c>
      <c r="E2" s="249" t="s">
        <v>365</v>
      </c>
      <c r="F2" s="249" t="s">
        <v>366</v>
      </c>
      <c r="G2" s="292"/>
      <c r="H2" s="283"/>
    </row>
    <row r="3" spans="1:8" s="50" customFormat="1" ht="28.5" customHeight="1">
      <c r="A3" s="287"/>
      <c r="B3" s="224" t="s">
        <v>367</v>
      </c>
      <c r="C3" s="224" t="s">
        <v>367</v>
      </c>
      <c r="D3" s="224" t="s">
        <v>367</v>
      </c>
      <c r="E3" s="224" t="s">
        <v>367</v>
      </c>
      <c r="F3" s="224" t="s">
        <v>367</v>
      </c>
      <c r="G3" s="293"/>
      <c r="H3" s="283"/>
    </row>
    <row r="4" spans="1:8" ht="18.75">
      <c r="A4" s="74" t="s">
        <v>180</v>
      </c>
      <c r="B4" s="75"/>
      <c r="C4" s="75"/>
      <c r="D4" s="75"/>
      <c r="E4" s="75"/>
      <c r="F4" s="75"/>
      <c r="G4" s="78"/>
      <c r="H4" s="196"/>
    </row>
    <row r="5" spans="1:8" ht="18.75">
      <c r="A5" s="76" t="s">
        <v>169</v>
      </c>
      <c r="B5" s="55"/>
      <c r="C5" s="55"/>
      <c r="D5" s="55"/>
      <c r="E5" s="55"/>
      <c r="F5" s="55"/>
      <c r="G5" s="79"/>
      <c r="H5" s="197"/>
    </row>
    <row r="6" spans="1:8" ht="15.75">
      <c r="A6" s="72" t="s">
        <v>369</v>
      </c>
      <c r="B6" s="57"/>
      <c r="C6" s="57"/>
      <c r="D6" s="57"/>
      <c r="E6" s="57"/>
      <c r="F6" s="57"/>
      <c r="G6" s="69"/>
      <c r="H6" s="192"/>
    </row>
    <row r="7" spans="1:9" ht="15.75">
      <c r="A7" s="59" t="s">
        <v>150</v>
      </c>
      <c r="B7" s="52">
        <f>розкладка!C6</f>
        <v>100</v>
      </c>
      <c r="C7" s="52">
        <v>1.2</v>
      </c>
      <c r="D7" s="52">
        <v>2.6</v>
      </c>
      <c r="E7" s="52">
        <v>4.4</v>
      </c>
      <c r="F7" s="52">
        <v>48</v>
      </c>
      <c r="G7" s="73">
        <f>розкладка!D6</f>
        <v>2.0031899999999996</v>
      </c>
      <c r="H7" s="193"/>
      <c r="I7" s="77"/>
    </row>
    <row r="8" spans="1:9" ht="31.5">
      <c r="A8" s="61" t="s">
        <v>377</v>
      </c>
      <c r="B8" s="52">
        <f>розкладка!C608</f>
        <v>60</v>
      </c>
      <c r="C8" s="52">
        <v>9.6</v>
      </c>
      <c r="D8" s="52">
        <v>2.7</v>
      </c>
      <c r="E8" s="52">
        <v>4</v>
      </c>
      <c r="F8" s="52">
        <v>71.3</v>
      </c>
      <c r="G8" s="73">
        <f>розкладка!D608</f>
        <v>5.71748312</v>
      </c>
      <c r="H8" s="193"/>
      <c r="I8" s="77"/>
    </row>
    <row r="9" spans="1:9" ht="15.75">
      <c r="A9" s="61" t="s">
        <v>201</v>
      </c>
      <c r="B9" s="52">
        <f>розкладка!C222</f>
        <v>100</v>
      </c>
      <c r="C9" s="52">
        <v>3.46</v>
      </c>
      <c r="D9" s="52">
        <v>2.22</v>
      </c>
      <c r="E9" s="52">
        <v>25.01</v>
      </c>
      <c r="F9" s="52">
        <v>134.93</v>
      </c>
      <c r="G9" s="73">
        <f>розкладка!D222</f>
        <v>2.552205</v>
      </c>
      <c r="H9" s="193"/>
      <c r="I9" s="77"/>
    </row>
    <row r="10" spans="1:9" ht="15.75">
      <c r="A10" s="61" t="s">
        <v>82</v>
      </c>
      <c r="B10" s="52">
        <v>30</v>
      </c>
      <c r="C10" s="52">
        <v>2.1</v>
      </c>
      <c r="D10" s="52">
        <v>2.4</v>
      </c>
      <c r="E10" s="52">
        <v>9.9</v>
      </c>
      <c r="F10" s="52">
        <v>71</v>
      </c>
      <c r="G10" s="73">
        <f>розкладка!D801</f>
        <v>0.5955</v>
      </c>
      <c r="H10" s="193"/>
      <c r="I10" s="77"/>
    </row>
    <row r="11" spans="1:9" ht="15.75">
      <c r="A11" s="61" t="s">
        <v>176</v>
      </c>
      <c r="B11" s="52">
        <f>розкладка!C853</f>
        <v>125</v>
      </c>
      <c r="C11" s="52"/>
      <c r="D11" s="52"/>
      <c r="E11" s="52"/>
      <c r="F11" s="52"/>
      <c r="G11" s="73">
        <f>розкладка!D853</f>
        <v>4.843125</v>
      </c>
      <c r="H11" s="193"/>
      <c r="I11" s="77"/>
    </row>
    <row r="12" spans="1:9" ht="15.75">
      <c r="A12" s="61" t="s">
        <v>505</v>
      </c>
      <c r="B12" s="52">
        <v>80</v>
      </c>
      <c r="C12" s="52">
        <v>0.3</v>
      </c>
      <c r="D12" s="52">
        <v>0.3</v>
      </c>
      <c r="E12" s="52">
        <v>8.3</v>
      </c>
      <c r="F12" s="52">
        <v>36</v>
      </c>
      <c r="G12" s="73">
        <f>розкладка!D883</f>
        <v>1.932</v>
      </c>
      <c r="H12" s="193"/>
      <c r="I12" s="77"/>
    </row>
    <row r="13" spans="1:9" ht="15.75">
      <c r="A13" s="61" t="s">
        <v>0</v>
      </c>
      <c r="B13" s="52">
        <v>80</v>
      </c>
      <c r="C13" s="52">
        <v>1.2</v>
      </c>
      <c r="D13" s="52">
        <v>0.1</v>
      </c>
      <c r="E13" s="52">
        <v>17.4</v>
      </c>
      <c r="F13" s="52">
        <v>71</v>
      </c>
      <c r="G13" s="73"/>
      <c r="H13" s="193"/>
      <c r="I13" s="77"/>
    </row>
    <row r="14" spans="1:9" ht="15.75">
      <c r="A14" s="61" t="s">
        <v>1</v>
      </c>
      <c r="B14" s="52">
        <v>80</v>
      </c>
      <c r="C14" s="52">
        <v>0.7</v>
      </c>
      <c r="D14" s="52">
        <v>0.2</v>
      </c>
      <c r="E14" s="52">
        <v>7.6</v>
      </c>
      <c r="F14" s="52">
        <v>32</v>
      </c>
      <c r="G14" s="73"/>
      <c r="H14" s="193"/>
      <c r="I14" s="77"/>
    </row>
    <row r="15" spans="1:8" ht="15.75">
      <c r="A15" s="82" t="s">
        <v>171</v>
      </c>
      <c r="B15" s="57">
        <f aca="true" t="shared" si="0" ref="B15:G15">SUM(B7:B14)</f>
        <v>655</v>
      </c>
      <c r="C15" s="57">
        <f t="shared" si="0"/>
        <v>18.56</v>
      </c>
      <c r="D15" s="57">
        <f t="shared" si="0"/>
        <v>10.520000000000001</v>
      </c>
      <c r="E15" s="57">
        <f t="shared" si="0"/>
        <v>76.60999999999999</v>
      </c>
      <c r="F15" s="57">
        <f t="shared" si="0"/>
        <v>464.23</v>
      </c>
      <c r="G15" s="69">
        <f t="shared" si="0"/>
        <v>17.643503119999995</v>
      </c>
      <c r="H15" s="192"/>
    </row>
    <row r="16" spans="1:8" ht="15.75">
      <c r="A16" s="72" t="s">
        <v>2</v>
      </c>
      <c r="B16" s="57"/>
      <c r="C16" s="57"/>
      <c r="D16" s="57"/>
      <c r="E16" s="57"/>
      <c r="F16" s="57"/>
      <c r="G16" s="69"/>
      <c r="H16" s="192"/>
    </row>
    <row r="17" spans="1:9" ht="15.75">
      <c r="A17" s="61" t="s">
        <v>491</v>
      </c>
      <c r="B17" s="52" t="str">
        <f>розкладка!C159</f>
        <v>180/5</v>
      </c>
      <c r="C17" s="52">
        <v>2.14</v>
      </c>
      <c r="D17" s="52">
        <v>3.3</v>
      </c>
      <c r="E17" s="52">
        <v>14.21</v>
      </c>
      <c r="F17" s="52">
        <v>94.09</v>
      </c>
      <c r="G17" s="73">
        <f>розкладка!D159</f>
        <v>1.976475</v>
      </c>
      <c r="H17" s="193"/>
      <c r="I17" s="77"/>
    </row>
    <row r="18" spans="1:9" ht="15.75">
      <c r="A18" s="61" t="s">
        <v>336</v>
      </c>
      <c r="B18" s="236">
        <f>розкладка!C392</f>
        <v>120</v>
      </c>
      <c r="C18" s="236">
        <v>10.98</v>
      </c>
      <c r="D18" s="236">
        <v>4.46</v>
      </c>
      <c r="E18" s="236">
        <v>10.43</v>
      </c>
      <c r="F18" s="236">
        <v>124.93</v>
      </c>
      <c r="G18" s="237">
        <f>розкладка!D392</f>
        <v>13.1338725</v>
      </c>
      <c r="H18" s="238"/>
      <c r="I18" s="77"/>
    </row>
    <row r="19" spans="1:9" ht="15.75">
      <c r="A19" s="61" t="s">
        <v>401</v>
      </c>
      <c r="B19" s="52">
        <f>розкладка!C631</f>
        <v>50</v>
      </c>
      <c r="C19" s="52">
        <v>5.35</v>
      </c>
      <c r="D19" s="52">
        <v>6.43</v>
      </c>
      <c r="E19" s="52">
        <v>0.31</v>
      </c>
      <c r="F19" s="52">
        <v>85.79</v>
      </c>
      <c r="G19" s="237">
        <f>розкладка!D640</f>
        <v>0.90195</v>
      </c>
      <c r="H19" s="238"/>
      <c r="I19" s="77"/>
    </row>
    <row r="20" spans="1:9" ht="15.75">
      <c r="A20" s="61" t="s">
        <v>82</v>
      </c>
      <c r="B20" s="52">
        <v>30</v>
      </c>
      <c r="C20" s="52">
        <v>2.1</v>
      </c>
      <c r="D20" s="52">
        <v>2.4</v>
      </c>
      <c r="E20" s="52">
        <v>9.9</v>
      </c>
      <c r="F20" s="52">
        <v>71</v>
      </c>
      <c r="G20" s="73">
        <f>розкладка!D801</f>
        <v>0.5955</v>
      </c>
      <c r="H20" s="193"/>
      <c r="I20" s="77"/>
    </row>
    <row r="21" spans="1:9" ht="15.75">
      <c r="A21" s="61" t="s">
        <v>6</v>
      </c>
      <c r="B21" s="52">
        <f>розкладка!C834</f>
        <v>160</v>
      </c>
      <c r="C21" s="52">
        <v>0.23</v>
      </c>
      <c r="D21" s="52">
        <v>0</v>
      </c>
      <c r="E21" s="52">
        <v>10.5</v>
      </c>
      <c r="F21" s="52">
        <v>39.05</v>
      </c>
      <c r="G21" s="73">
        <f>розкладка!D834</f>
        <v>1.18125</v>
      </c>
      <c r="H21" s="193"/>
      <c r="I21" s="77"/>
    </row>
    <row r="22" spans="1:9" ht="15.75">
      <c r="A22" s="61" t="s">
        <v>505</v>
      </c>
      <c r="B22" s="52">
        <v>80</v>
      </c>
      <c r="C22" s="52">
        <v>0.3</v>
      </c>
      <c r="D22" s="52">
        <v>0.3</v>
      </c>
      <c r="E22" s="52">
        <v>8.3</v>
      </c>
      <c r="F22" s="52">
        <v>36</v>
      </c>
      <c r="G22" s="73"/>
      <c r="H22" s="193"/>
      <c r="I22" s="77"/>
    </row>
    <row r="23" spans="1:9" ht="15.75">
      <c r="A23" s="61" t="s">
        <v>0</v>
      </c>
      <c r="B23" s="52">
        <v>80</v>
      </c>
      <c r="C23" s="52">
        <v>1.2</v>
      </c>
      <c r="D23" s="52">
        <v>0.1</v>
      </c>
      <c r="E23" s="52">
        <v>17.4</v>
      </c>
      <c r="F23" s="52">
        <v>71</v>
      </c>
      <c r="G23" s="73"/>
      <c r="H23" s="193"/>
      <c r="I23" s="77"/>
    </row>
    <row r="24" spans="1:9" ht="15.75">
      <c r="A24" s="61" t="s">
        <v>1</v>
      </c>
      <c r="B24" s="52">
        <f>розкладка!C888</f>
        <v>80</v>
      </c>
      <c r="C24" s="52">
        <v>0.7</v>
      </c>
      <c r="D24" s="52">
        <v>0.2</v>
      </c>
      <c r="E24" s="52">
        <v>7.6</v>
      </c>
      <c r="F24" s="52">
        <v>32</v>
      </c>
      <c r="G24" s="73">
        <f>розкладка!D888</f>
        <v>4</v>
      </c>
      <c r="H24" s="193"/>
      <c r="I24" s="77"/>
    </row>
    <row r="25" spans="1:8" ht="15.75">
      <c r="A25" s="82" t="s">
        <v>171</v>
      </c>
      <c r="B25" s="57">
        <f aca="true" t="shared" si="1" ref="B25:G25">SUM(B17:B24)</f>
        <v>600</v>
      </c>
      <c r="C25" s="57">
        <f t="shared" si="1"/>
        <v>23</v>
      </c>
      <c r="D25" s="57">
        <f t="shared" si="1"/>
        <v>17.19</v>
      </c>
      <c r="E25" s="57">
        <f t="shared" si="1"/>
        <v>78.65</v>
      </c>
      <c r="F25" s="57">
        <f t="shared" si="1"/>
        <v>553.86</v>
      </c>
      <c r="G25" s="69">
        <f t="shared" si="1"/>
        <v>21.789047500000002</v>
      </c>
      <c r="H25" s="192"/>
    </row>
    <row r="26" spans="1:8" ht="15.75">
      <c r="A26" s="72" t="s">
        <v>7</v>
      </c>
      <c r="B26" s="57"/>
      <c r="C26" s="57"/>
      <c r="D26" s="57"/>
      <c r="E26" s="57"/>
      <c r="F26" s="57"/>
      <c r="G26" s="69"/>
      <c r="H26" s="192"/>
    </row>
    <row r="27" spans="1:9" ht="15.75">
      <c r="A27" s="61" t="s">
        <v>8</v>
      </c>
      <c r="B27" s="52">
        <v>50</v>
      </c>
      <c r="C27" s="52"/>
      <c r="D27" s="52"/>
      <c r="E27" s="52"/>
      <c r="F27" s="52"/>
      <c r="G27" s="73">
        <f>розкладка!D818</f>
        <v>2.54625</v>
      </c>
      <c r="H27" s="193"/>
      <c r="I27" s="77"/>
    </row>
    <row r="28" spans="1:9" ht="15.75">
      <c r="A28" s="61" t="s">
        <v>411</v>
      </c>
      <c r="B28" s="52">
        <v>160</v>
      </c>
      <c r="C28" s="52">
        <v>4.5</v>
      </c>
      <c r="D28" s="52">
        <v>4</v>
      </c>
      <c r="E28" s="52">
        <v>7.6</v>
      </c>
      <c r="F28" s="52">
        <v>83</v>
      </c>
      <c r="G28" s="73">
        <f>розкладка!D858</f>
        <v>3.5204400000000002</v>
      </c>
      <c r="H28" s="193"/>
      <c r="I28" s="77"/>
    </row>
    <row r="29" spans="1:8" ht="15.75">
      <c r="A29" s="82" t="s">
        <v>171</v>
      </c>
      <c r="B29" s="57">
        <f aca="true" t="shared" si="2" ref="B29:G29">SUM(B27:B28)</f>
        <v>210</v>
      </c>
      <c r="C29" s="57">
        <f t="shared" si="2"/>
        <v>4.5</v>
      </c>
      <c r="D29" s="57">
        <f t="shared" si="2"/>
        <v>4</v>
      </c>
      <c r="E29" s="57">
        <f t="shared" si="2"/>
        <v>7.6</v>
      </c>
      <c r="F29" s="57">
        <f t="shared" si="2"/>
        <v>83</v>
      </c>
      <c r="G29" s="69">
        <f t="shared" si="2"/>
        <v>6.06669</v>
      </c>
      <c r="H29" s="69">
        <f>G15+G25+G29</f>
        <v>45.49924062</v>
      </c>
    </row>
    <row r="30" spans="1:8" ht="15.75">
      <c r="A30" s="72" t="s">
        <v>172</v>
      </c>
      <c r="B30" s="57"/>
      <c r="C30" s="57"/>
      <c r="D30" s="57"/>
      <c r="E30" s="57"/>
      <c r="F30" s="57"/>
      <c r="G30" s="69"/>
      <c r="H30" s="192"/>
    </row>
    <row r="31" spans="1:8" ht="15.75">
      <c r="A31" s="72" t="s">
        <v>369</v>
      </c>
      <c r="B31" s="57"/>
      <c r="C31" s="57"/>
      <c r="D31" s="57"/>
      <c r="E31" s="57"/>
      <c r="F31" s="57"/>
      <c r="G31" s="69"/>
      <c r="H31" s="192"/>
    </row>
    <row r="32" spans="1:9" ht="15.75">
      <c r="A32" s="61" t="s">
        <v>230</v>
      </c>
      <c r="B32" s="52">
        <f>розкладка!C14</f>
        <v>80</v>
      </c>
      <c r="C32" s="52">
        <v>3.4</v>
      </c>
      <c r="D32" s="52">
        <v>5.4</v>
      </c>
      <c r="E32" s="52">
        <v>5.9</v>
      </c>
      <c r="F32" s="52">
        <v>84.1</v>
      </c>
      <c r="G32" s="73">
        <f>розкладка!D14</f>
        <v>3.76194</v>
      </c>
      <c r="H32" s="193"/>
      <c r="I32" s="77"/>
    </row>
    <row r="33" spans="1:9" ht="15.75">
      <c r="A33" s="61" t="s">
        <v>339</v>
      </c>
      <c r="B33" s="52">
        <f>розкладка!C507</f>
        <v>180</v>
      </c>
      <c r="C33" s="52">
        <v>8.59</v>
      </c>
      <c r="D33" s="52">
        <v>1.26</v>
      </c>
      <c r="E33" s="52">
        <v>24.4</v>
      </c>
      <c r="F33" s="52">
        <v>131.45</v>
      </c>
      <c r="G33" s="73">
        <f>розкладка!D507</f>
        <v>7.978255</v>
      </c>
      <c r="H33" s="193"/>
      <c r="I33" s="77"/>
    </row>
    <row r="34" spans="1:9" ht="15.75">
      <c r="A34" s="61" t="s">
        <v>82</v>
      </c>
      <c r="B34" s="52">
        <v>30</v>
      </c>
      <c r="C34" s="52">
        <v>2.1</v>
      </c>
      <c r="D34" s="52">
        <v>2.4</v>
      </c>
      <c r="E34" s="52">
        <v>9.9</v>
      </c>
      <c r="F34" s="52">
        <v>71</v>
      </c>
      <c r="G34" s="73">
        <f>розкладка!D801</f>
        <v>0.5955</v>
      </c>
      <c r="H34" s="193"/>
      <c r="I34" s="77"/>
    </row>
    <row r="35" spans="1:9" ht="15.75">
      <c r="A35" s="61" t="s">
        <v>483</v>
      </c>
      <c r="B35" s="52">
        <v>180</v>
      </c>
      <c r="C35" s="52">
        <v>0.9</v>
      </c>
      <c r="D35" s="52">
        <v>0</v>
      </c>
      <c r="E35" s="52">
        <v>26.1</v>
      </c>
      <c r="F35" s="52">
        <v>106.2</v>
      </c>
      <c r="G35" s="73"/>
      <c r="H35" s="193"/>
      <c r="I35" s="77"/>
    </row>
    <row r="36" spans="1:9" ht="15.75">
      <c r="A36" s="61" t="s">
        <v>469</v>
      </c>
      <c r="B36" s="52">
        <v>180</v>
      </c>
      <c r="C36" s="52">
        <v>0.18</v>
      </c>
      <c r="D36" s="52">
        <v>0</v>
      </c>
      <c r="E36" s="52">
        <v>28.62</v>
      </c>
      <c r="F36" s="52">
        <v>122.4</v>
      </c>
      <c r="G36" s="73"/>
      <c r="H36" s="193"/>
      <c r="I36" s="77"/>
    </row>
    <row r="37" spans="1:9" ht="15.75">
      <c r="A37" s="61" t="s">
        <v>470</v>
      </c>
      <c r="B37" s="52">
        <f>розкладка!C822</f>
        <v>180</v>
      </c>
      <c r="C37" s="52">
        <v>0.72</v>
      </c>
      <c r="D37" s="52">
        <v>0</v>
      </c>
      <c r="E37" s="52">
        <v>18.54</v>
      </c>
      <c r="F37" s="52">
        <v>75.6</v>
      </c>
      <c r="G37" s="73">
        <f>розкладка!D822</f>
        <v>4.536</v>
      </c>
      <c r="H37" s="193"/>
      <c r="I37" s="77"/>
    </row>
    <row r="38" spans="1:9" ht="15.75">
      <c r="A38" s="61" t="s">
        <v>471</v>
      </c>
      <c r="B38" s="52">
        <v>180</v>
      </c>
      <c r="C38" s="52">
        <v>0.9</v>
      </c>
      <c r="D38" s="52">
        <v>0</v>
      </c>
      <c r="E38" s="52">
        <v>26.1</v>
      </c>
      <c r="F38" s="52">
        <v>106.2</v>
      </c>
      <c r="G38" s="73"/>
      <c r="H38" s="193"/>
      <c r="I38" s="77"/>
    </row>
    <row r="39" spans="1:9" ht="15.75">
      <c r="A39" s="61" t="s">
        <v>472</v>
      </c>
      <c r="B39" s="52">
        <v>180</v>
      </c>
      <c r="C39" s="52">
        <v>0.9</v>
      </c>
      <c r="D39" s="52">
        <v>0</v>
      </c>
      <c r="E39" s="52">
        <v>26.1</v>
      </c>
      <c r="F39" s="52">
        <v>106.2</v>
      </c>
      <c r="G39" s="73"/>
      <c r="H39" s="193"/>
      <c r="I39" s="77"/>
    </row>
    <row r="40" spans="1:8" ht="15.75">
      <c r="A40" s="82" t="s">
        <v>171</v>
      </c>
      <c r="B40" s="57">
        <f aca="true" t="shared" si="3" ref="B40:G40">SUM(B32:B39)</f>
        <v>1190</v>
      </c>
      <c r="C40" s="57">
        <f t="shared" si="3"/>
        <v>17.689999999999998</v>
      </c>
      <c r="D40" s="57">
        <f t="shared" si="3"/>
        <v>9.06</v>
      </c>
      <c r="E40" s="57">
        <f t="shared" si="3"/>
        <v>165.66</v>
      </c>
      <c r="F40" s="57">
        <f t="shared" si="3"/>
        <v>803.1500000000001</v>
      </c>
      <c r="G40" s="69">
        <f t="shared" si="3"/>
        <v>16.871695</v>
      </c>
      <c r="H40" s="194"/>
    </row>
    <row r="41" spans="1:8" ht="15.75">
      <c r="A41" s="72" t="s">
        <v>2</v>
      </c>
      <c r="B41" s="57"/>
      <c r="C41" s="57"/>
      <c r="D41" s="57"/>
      <c r="E41" s="57"/>
      <c r="F41" s="57"/>
      <c r="G41" s="69"/>
      <c r="H41" s="192"/>
    </row>
    <row r="42" spans="1:9" ht="15.75">
      <c r="A42" s="61" t="s">
        <v>186</v>
      </c>
      <c r="B42" s="52">
        <f>розкладка!C171</f>
        <v>180</v>
      </c>
      <c r="C42" s="52">
        <v>2.37</v>
      </c>
      <c r="D42" s="52">
        <v>3.44</v>
      </c>
      <c r="E42" s="52">
        <v>16.36</v>
      </c>
      <c r="F42" s="52">
        <v>105.13</v>
      </c>
      <c r="G42" s="73">
        <f>розкладка!D171</f>
        <v>1.418796666666667</v>
      </c>
      <c r="H42" s="193"/>
      <c r="I42" s="77"/>
    </row>
    <row r="43" spans="1:9" ht="15.75">
      <c r="A43" s="61" t="s">
        <v>413</v>
      </c>
      <c r="B43" s="52" t="str">
        <f>розкладка!C406</f>
        <v>43/60</v>
      </c>
      <c r="C43" s="52">
        <v>13.5</v>
      </c>
      <c r="D43" s="52">
        <v>4.3</v>
      </c>
      <c r="E43" s="52">
        <v>7.11</v>
      </c>
      <c r="F43" s="52">
        <v>121.9</v>
      </c>
      <c r="G43" s="73">
        <f>розкладка!D406</f>
        <v>8.514095000000001</v>
      </c>
      <c r="H43" s="193"/>
      <c r="I43" s="77"/>
    </row>
    <row r="44" spans="1:8" ht="15.75">
      <c r="A44" s="211" t="s">
        <v>443</v>
      </c>
      <c r="B44" s="52">
        <f>розкладка!C261</f>
        <v>100</v>
      </c>
      <c r="C44" s="52">
        <v>3.7</v>
      </c>
      <c r="D44" s="52">
        <v>2.9</v>
      </c>
      <c r="E44" s="87">
        <v>30.2</v>
      </c>
      <c r="F44" s="52">
        <v>163.6</v>
      </c>
      <c r="G44" s="73">
        <f>розкладка!D261</f>
        <v>1.8509399999999998</v>
      </c>
      <c r="H44" s="77"/>
    </row>
    <row r="45" spans="1:9" ht="15.75">
      <c r="A45" s="59" t="s">
        <v>62</v>
      </c>
      <c r="B45" s="52">
        <f>розкладка!C870</f>
        <v>160</v>
      </c>
      <c r="C45" s="52">
        <v>80</v>
      </c>
      <c r="D45" s="52">
        <v>0.32</v>
      </c>
      <c r="E45" s="52">
        <v>0.32</v>
      </c>
      <c r="F45" s="52">
        <v>8.32</v>
      </c>
      <c r="G45" s="66">
        <f>розкладка!D870</f>
        <v>2.3488499999999997</v>
      </c>
      <c r="H45" s="193"/>
      <c r="I45" s="77"/>
    </row>
    <row r="46" spans="1:9" ht="15.75">
      <c r="A46" s="61" t="s">
        <v>82</v>
      </c>
      <c r="B46" s="52">
        <v>30</v>
      </c>
      <c r="C46" s="52">
        <v>2.1</v>
      </c>
      <c r="D46" s="52">
        <v>2.4</v>
      </c>
      <c r="E46" s="52">
        <v>9.9</v>
      </c>
      <c r="F46" s="52">
        <v>71</v>
      </c>
      <c r="G46" s="73">
        <f>розкладка!D805</f>
        <v>0.5955</v>
      </c>
      <c r="H46" s="193"/>
      <c r="I46" s="77"/>
    </row>
    <row r="47" spans="1:8" ht="15.75">
      <c r="A47" s="82" t="s">
        <v>171</v>
      </c>
      <c r="B47" s="57">
        <f aca="true" t="shared" si="4" ref="B47:G47">SUM(B42:B46)</f>
        <v>470</v>
      </c>
      <c r="C47" s="57">
        <f t="shared" si="4"/>
        <v>101.66999999999999</v>
      </c>
      <c r="D47" s="57">
        <f t="shared" si="4"/>
        <v>13.360000000000001</v>
      </c>
      <c r="E47" s="57">
        <f t="shared" si="4"/>
        <v>63.89</v>
      </c>
      <c r="F47" s="57">
        <f t="shared" si="4"/>
        <v>469.95</v>
      </c>
      <c r="G47" s="69">
        <f t="shared" si="4"/>
        <v>14.728181666666666</v>
      </c>
      <c r="H47" s="192"/>
    </row>
    <row r="48" spans="1:8" ht="15.75">
      <c r="A48" s="72" t="s">
        <v>7</v>
      </c>
      <c r="B48" s="57"/>
      <c r="C48" s="57"/>
      <c r="D48" s="57"/>
      <c r="E48" s="57"/>
      <c r="F48" s="57"/>
      <c r="G48" s="69"/>
      <c r="H48" s="192"/>
    </row>
    <row r="49" spans="1:9" ht="15.75">
      <c r="A49" s="61" t="s">
        <v>499</v>
      </c>
      <c r="B49" s="52">
        <f>розкладка!C840</f>
        <v>125</v>
      </c>
      <c r="C49" s="52">
        <v>4.24</v>
      </c>
      <c r="D49" s="52">
        <v>3.75</v>
      </c>
      <c r="E49" s="52">
        <v>18.56</v>
      </c>
      <c r="F49" s="52">
        <v>122.8</v>
      </c>
      <c r="G49" s="73">
        <f>розкладка!D840</f>
        <v>3.9595499999999997</v>
      </c>
      <c r="H49" s="193"/>
      <c r="I49" s="77"/>
    </row>
    <row r="50" spans="1:9" ht="15.75">
      <c r="A50" s="61" t="s">
        <v>8</v>
      </c>
      <c r="B50" s="52">
        <v>50</v>
      </c>
      <c r="C50" s="52"/>
      <c r="D50" s="52"/>
      <c r="E50" s="52"/>
      <c r="F50" s="52"/>
      <c r="G50" s="73">
        <f>розкладка!D814</f>
        <v>3.15</v>
      </c>
      <c r="H50" s="193"/>
      <c r="I50" s="77"/>
    </row>
    <row r="51" spans="1:9" ht="15.75">
      <c r="A51" s="61" t="s">
        <v>505</v>
      </c>
      <c r="B51" s="52">
        <v>80</v>
      </c>
      <c r="C51" s="52">
        <v>0.3</v>
      </c>
      <c r="D51" s="52">
        <v>0.3</v>
      </c>
      <c r="E51" s="52">
        <v>8.3</v>
      </c>
      <c r="F51" s="52">
        <v>36</v>
      </c>
      <c r="G51" s="73"/>
      <c r="H51" s="193"/>
      <c r="I51" s="77"/>
    </row>
    <row r="52" spans="1:9" ht="15.75">
      <c r="A52" s="61" t="s">
        <v>0</v>
      </c>
      <c r="B52" s="52">
        <v>80</v>
      </c>
      <c r="C52" s="52">
        <v>1.2</v>
      </c>
      <c r="D52" s="52">
        <v>0.1</v>
      </c>
      <c r="E52" s="52">
        <v>17.4</v>
      </c>
      <c r="F52" s="52">
        <v>71</v>
      </c>
      <c r="G52" s="73">
        <f>розкладка!D878</f>
        <v>3.024</v>
      </c>
      <c r="H52" s="193"/>
      <c r="I52" s="77"/>
    </row>
    <row r="53" spans="1:9" ht="15.75">
      <c r="A53" s="61" t="s">
        <v>1</v>
      </c>
      <c r="B53" s="52">
        <v>80</v>
      </c>
      <c r="C53" s="52">
        <v>0.7</v>
      </c>
      <c r="D53" s="52">
        <v>0.2</v>
      </c>
      <c r="E53" s="52">
        <v>7.6</v>
      </c>
      <c r="F53" s="52">
        <v>32</v>
      </c>
      <c r="G53" s="73"/>
      <c r="H53" s="193"/>
      <c r="I53" s="77"/>
    </row>
    <row r="54" spans="1:8" ht="15.75">
      <c r="A54" s="82" t="s">
        <v>171</v>
      </c>
      <c r="B54" s="57">
        <f aca="true" t="shared" si="5" ref="B54:G54">SUM(B49:B53)</f>
        <v>415</v>
      </c>
      <c r="C54" s="57">
        <f t="shared" si="5"/>
        <v>6.44</v>
      </c>
      <c r="D54" s="57">
        <f t="shared" si="5"/>
        <v>4.35</v>
      </c>
      <c r="E54" s="57">
        <f t="shared" si="5"/>
        <v>51.86</v>
      </c>
      <c r="F54" s="57">
        <f t="shared" si="5"/>
        <v>261.8</v>
      </c>
      <c r="G54" s="69">
        <f t="shared" si="5"/>
        <v>10.13355</v>
      </c>
      <c r="H54" s="69">
        <f>G40+G47+G54</f>
        <v>41.73342666666667</v>
      </c>
    </row>
    <row r="55" spans="1:8" ht="18.75">
      <c r="A55" s="76" t="s">
        <v>174</v>
      </c>
      <c r="B55" s="55"/>
      <c r="C55" s="55"/>
      <c r="D55" s="55"/>
      <c r="E55" s="55"/>
      <c r="F55" s="55"/>
      <c r="G55" s="79"/>
      <c r="H55" s="197"/>
    </row>
    <row r="56" spans="1:8" ht="15.75">
      <c r="A56" s="72" t="s">
        <v>369</v>
      </c>
      <c r="B56" s="57"/>
      <c r="C56" s="57"/>
      <c r="D56" s="57"/>
      <c r="E56" s="57"/>
      <c r="F56" s="57"/>
      <c r="G56" s="69"/>
      <c r="H56" s="192"/>
    </row>
    <row r="57" spans="1:9" ht="15.75">
      <c r="A57" s="59" t="s">
        <v>153</v>
      </c>
      <c r="B57" s="52">
        <f>розкладка!C22</f>
        <v>85</v>
      </c>
      <c r="C57" s="52">
        <v>1.4</v>
      </c>
      <c r="D57" s="52">
        <v>2.5</v>
      </c>
      <c r="E57" s="52">
        <v>6.5</v>
      </c>
      <c r="F57" s="52">
        <v>53.7</v>
      </c>
      <c r="G57" s="73">
        <f>розкладка!D22</f>
        <v>2.3533560000000002</v>
      </c>
      <c r="H57" s="193"/>
      <c r="I57" s="77"/>
    </row>
    <row r="58" spans="1:9" ht="15.75">
      <c r="A58" s="61" t="s">
        <v>341</v>
      </c>
      <c r="B58" s="52">
        <f>розкладка!C535</f>
        <v>180</v>
      </c>
      <c r="C58" s="52">
        <v>14.92</v>
      </c>
      <c r="D58" s="52">
        <v>12.01</v>
      </c>
      <c r="E58" s="52">
        <v>30.29</v>
      </c>
      <c r="F58" s="52">
        <v>279.84</v>
      </c>
      <c r="G58" s="73">
        <f>розкладка!D535</f>
        <v>11.332374999999999</v>
      </c>
      <c r="H58" s="193"/>
      <c r="I58" s="77"/>
    </row>
    <row r="59" spans="1:9" ht="15.75">
      <c r="A59" s="61" t="s">
        <v>82</v>
      </c>
      <c r="B59" s="52">
        <v>30</v>
      </c>
      <c r="C59" s="52">
        <v>2.1</v>
      </c>
      <c r="D59" s="52">
        <v>2.4</v>
      </c>
      <c r="E59" s="52">
        <v>9.9</v>
      </c>
      <c r="F59" s="52">
        <v>71</v>
      </c>
      <c r="G59" s="73">
        <f>розкладка!D801</f>
        <v>0.5955</v>
      </c>
      <c r="H59" s="193"/>
      <c r="I59" s="77"/>
    </row>
    <row r="60" spans="1:9" ht="15.75">
      <c r="A60" s="61" t="s">
        <v>324</v>
      </c>
      <c r="B60" s="52">
        <f>розкладка!C827</f>
        <v>180</v>
      </c>
      <c r="C60" s="52"/>
      <c r="D60" s="52"/>
      <c r="E60" s="52"/>
      <c r="F60" s="52"/>
      <c r="G60" s="73">
        <f>розкладка!D827</f>
        <v>0.126</v>
      </c>
      <c r="H60" s="193"/>
      <c r="I60" s="77"/>
    </row>
    <row r="61" spans="1:9" ht="15.75">
      <c r="A61" s="61" t="s">
        <v>505</v>
      </c>
      <c r="B61" s="52">
        <v>80</v>
      </c>
      <c r="C61" s="52">
        <v>0.3</v>
      </c>
      <c r="D61" s="52">
        <v>0.3</v>
      </c>
      <c r="E61" s="52">
        <v>8.3</v>
      </c>
      <c r="F61" s="52">
        <v>36</v>
      </c>
      <c r="G61" s="73">
        <f>розкладка!D883</f>
        <v>1.932</v>
      </c>
      <c r="H61" s="193"/>
      <c r="I61" s="77"/>
    </row>
    <row r="62" spans="1:9" ht="15.75">
      <c r="A62" s="61" t="s">
        <v>0</v>
      </c>
      <c r="B62" s="52">
        <v>80</v>
      </c>
      <c r="C62" s="52">
        <v>1.2</v>
      </c>
      <c r="D62" s="52">
        <v>0.1</v>
      </c>
      <c r="E62" s="52">
        <v>17.4</v>
      </c>
      <c r="F62" s="52">
        <v>71</v>
      </c>
      <c r="G62" s="73"/>
      <c r="H62" s="193"/>
      <c r="I62" s="77"/>
    </row>
    <row r="63" spans="1:9" ht="15.75">
      <c r="A63" s="61" t="s">
        <v>1</v>
      </c>
      <c r="B63" s="52">
        <v>80</v>
      </c>
      <c r="C63" s="52">
        <v>0.7</v>
      </c>
      <c r="D63" s="52">
        <v>0.2</v>
      </c>
      <c r="E63" s="52">
        <v>7.6</v>
      </c>
      <c r="F63" s="52">
        <v>32</v>
      </c>
      <c r="G63" s="73"/>
      <c r="H63" s="193"/>
      <c r="I63" s="77"/>
    </row>
    <row r="64" spans="1:8" ht="15.75">
      <c r="A64" s="82" t="s">
        <v>171</v>
      </c>
      <c r="B64" s="57">
        <f aca="true" t="shared" si="6" ref="B64:G64">SUM(B57:B63)</f>
        <v>715</v>
      </c>
      <c r="C64" s="57">
        <f t="shared" si="6"/>
        <v>20.62</v>
      </c>
      <c r="D64" s="57">
        <f t="shared" si="6"/>
        <v>17.51</v>
      </c>
      <c r="E64" s="57">
        <f t="shared" si="6"/>
        <v>79.98999999999998</v>
      </c>
      <c r="F64" s="57">
        <f t="shared" si="6"/>
        <v>543.54</v>
      </c>
      <c r="G64" s="69">
        <f t="shared" si="6"/>
        <v>16.339230999999998</v>
      </c>
      <c r="H64" s="192"/>
    </row>
    <row r="65" spans="1:8" ht="15.75">
      <c r="A65" s="72" t="s">
        <v>2</v>
      </c>
      <c r="B65" s="57"/>
      <c r="C65" s="57"/>
      <c r="D65" s="57"/>
      <c r="E65" s="57"/>
      <c r="F65" s="57"/>
      <c r="G65" s="69"/>
      <c r="H65" s="192"/>
    </row>
    <row r="66" spans="1:9" ht="47.25">
      <c r="A66" s="61" t="s">
        <v>415</v>
      </c>
      <c r="B66" s="52">
        <f>розкладка!C184</f>
        <v>180</v>
      </c>
      <c r="C66" s="52">
        <v>11.45</v>
      </c>
      <c r="D66" s="52">
        <v>4.04</v>
      </c>
      <c r="E66" s="52">
        <v>17.41</v>
      </c>
      <c r="F66" s="52">
        <v>159.08</v>
      </c>
      <c r="G66" s="73">
        <f>розкладка!D184</f>
        <v>5.0958527586206905</v>
      </c>
      <c r="H66" s="193"/>
      <c r="I66" s="77"/>
    </row>
    <row r="67" spans="1:9" ht="15.75">
      <c r="A67" s="61" t="s">
        <v>5</v>
      </c>
      <c r="B67" s="52">
        <f>розкладка!C215</f>
        <v>100</v>
      </c>
      <c r="C67" s="52">
        <v>2.77</v>
      </c>
      <c r="D67" s="52">
        <v>3.34</v>
      </c>
      <c r="E67" s="52">
        <v>13.16</v>
      </c>
      <c r="F67" s="52">
        <v>92.28</v>
      </c>
      <c r="G67" s="73">
        <f>розкладка!D215</f>
        <v>1.220205</v>
      </c>
      <c r="H67" s="193"/>
      <c r="I67" s="77"/>
    </row>
    <row r="68" spans="1:9" ht="15.75">
      <c r="A68" s="61" t="s">
        <v>457</v>
      </c>
      <c r="B68" s="52">
        <f>розкладка!C316</f>
        <v>88</v>
      </c>
      <c r="C68" s="52">
        <v>14.73</v>
      </c>
      <c r="D68" s="52">
        <v>2.6</v>
      </c>
      <c r="E68" s="52">
        <v>28.25</v>
      </c>
      <c r="F68" s="52">
        <v>116.36</v>
      </c>
      <c r="G68" s="73">
        <f>розкладка!D316</f>
        <v>6.0437325</v>
      </c>
      <c r="H68" s="193"/>
      <c r="I68" s="77"/>
    </row>
    <row r="69" spans="1:9" ht="15.75">
      <c r="A69" s="61" t="s">
        <v>82</v>
      </c>
      <c r="B69" s="52">
        <v>30</v>
      </c>
      <c r="C69" s="52">
        <v>2.1</v>
      </c>
      <c r="D69" s="52">
        <v>2.4</v>
      </c>
      <c r="E69" s="52">
        <v>9.9</v>
      </c>
      <c r="F69" s="52">
        <v>71</v>
      </c>
      <c r="G69" s="73">
        <f>розкладка!D801</f>
        <v>0.5955</v>
      </c>
      <c r="H69" s="193"/>
      <c r="I69" s="77"/>
    </row>
    <row r="70" spans="1:9" ht="15.75">
      <c r="A70" s="61" t="s">
        <v>6</v>
      </c>
      <c r="B70" s="52">
        <f>розкладка!C834</f>
        <v>160</v>
      </c>
      <c r="C70" s="52">
        <v>0.23</v>
      </c>
      <c r="D70" s="52">
        <v>0</v>
      </c>
      <c r="E70" s="52">
        <v>10.5</v>
      </c>
      <c r="F70" s="52">
        <v>39.05</v>
      </c>
      <c r="G70" s="73">
        <f>розкладка!D834</f>
        <v>1.18125</v>
      </c>
      <c r="H70" s="193"/>
      <c r="I70" s="77"/>
    </row>
    <row r="71" spans="1:8" ht="15.75">
      <c r="A71" s="82" t="s">
        <v>171</v>
      </c>
      <c r="B71" s="57">
        <f aca="true" t="shared" si="7" ref="B71:G71">SUM(B66:B70)</f>
        <v>558</v>
      </c>
      <c r="C71" s="57">
        <f t="shared" si="7"/>
        <v>31.28</v>
      </c>
      <c r="D71" s="57">
        <f t="shared" si="7"/>
        <v>12.38</v>
      </c>
      <c r="E71" s="57">
        <f t="shared" si="7"/>
        <v>79.22</v>
      </c>
      <c r="F71" s="57">
        <f t="shared" si="7"/>
        <v>477.77000000000004</v>
      </c>
      <c r="G71" s="69">
        <f t="shared" si="7"/>
        <v>14.136540258620691</v>
      </c>
      <c r="H71" s="192"/>
    </row>
    <row r="72" spans="1:8" ht="15.75">
      <c r="A72" s="72" t="s">
        <v>7</v>
      </c>
      <c r="B72" s="57"/>
      <c r="C72" s="57"/>
      <c r="D72" s="57"/>
      <c r="E72" s="57"/>
      <c r="F72" s="57"/>
      <c r="G72" s="69"/>
      <c r="H72" s="192"/>
    </row>
    <row r="73" spans="1:9" ht="15.75">
      <c r="A73" s="239" t="s">
        <v>194</v>
      </c>
      <c r="B73" s="52" t="str">
        <f>розкладка!C746</f>
        <v>100/3</v>
      </c>
      <c r="C73" s="52">
        <v>17.1</v>
      </c>
      <c r="D73" s="52">
        <v>13.65</v>
      </c>
      <c r="E73" s="52">
        <v>18.04</v>
      </c>
      <c r="F73" s="52">
        <v>264.33</v>
      </c>
      <c r="G73" s="73">
        <f>розкладка!D746</f>
        <v>9.968462666666666</v>
      </c>
      <c r="H73" s="193"/>
      <c r="I73" s="77"/>
    </row>
    <row r="74" spans="1:9" ht="15.75">
      <c r="A74" s="61" t="s">
        <v>184</v>
      </c>
      <c r="B74" s="52">
        <v>125</v>
      </c>
      <c r="C74" s="52"/>
      <c r="D74" s="52"/>
      <c r="E74" s="52"/>
      <c r="F74" s="52"/>
      <c r="G74" s="73">
        <f>розкладка!D853</f>
        <v>4.843125</v>
      </c>
      <c r="H74" s="193"/>
      <c r="I74" s="77"/>
    </row>
    <row r="75" spans="1:9" ht="15.75">
      <c r="A75" s="61" t="s">
        <v>505</v>
      </c>
      <c r="B75" s="52">
        <v>80</v>
      </c>
      <c r="C75" s="52">
        <v>0.3</v>
      </c>
      <c r="D75" s="52">
        <v>0.3</v>
      </c>
      <c r="E75" s="52">
        <v>8.3</v>
      </c>
      <c r="F75" s="52">
        <v>36</v>
      </c>
      <c r="G75" s="73"/>
      <c r="H75" s="193"/>
      <c r="I75" s="77"/>
    </row>
    <row r="76" spans="1:9" ht="15.75">
      <c r="A76" s="61" t="s">
        <v>0</v>
      </c>
      <c r="B76" s="52">
        <v>80</v>
      </c>
      <c r="C76" s="52">
        <v>1.2</v>
      </c>
      <c r="D76" s="52">
        <v>0.1</v>
      </c>
      <c r="E76" s="52">
        <v>17.4</v>
      </c>
      <c r="F76" s="52">
        <v>71</v>
      </c>
      <c r="G76" s="73"/>
      <c r="H76" s="193"/>
      <c r="I76" s="77"/>
    </row>
    <row r="77" spans="1:9" ht="15.75">
      <c r="A77" s="61" t="s">
        <v>1</v>
      </c>
      <c r="B77" s="52">
        <v>80</v>
      </c>
      <c r="C77" s="52">
        <v>0.7</v>
      </c>
      <c r="D77" s="52">
        <v>0.2</v>
      </c>
      <c r="E77" s="52">
        <v>7.6</v>
      </c>
      <c r="F77" s="52">
        <v>32</v>
      </c>
      <c r="G77" s="73">
        <f>розкладка!D888</f>
        <v>4</v>
      </c>
      <c r="H77" s="193"/>
      <c r="I77" s="77"/>
    </row>
    <row r="78" spans="1:8" ht="15.75">
      <c r="A78" s="82" t="s">
        <v>171</v>
      </c>
      <c r="B78" s="57">
        <f aca="true" t="shared" si="8" ref="B78:G78">SUM(B73:B77)</f>
        <v>365</v>
      </c>
      <c r="C78" s="57">
        <f t="shared" si="8"/>
        <v>19.3</v>
      </c>
      <c r="D78" s="57">
        <f t="shared" si="8"/>
        <v>14.25</v>
      </c>
      <c r="E78" s="57">
        <f t="shared" si="8"/>
        <v>51.339999999999996</v>
      </c>
      <c r="F78" s="57">
        <f t="shared" si="8"/>
        <v>403.33</v>
      </c>
      <c r="G78" s="69">
        <f t="shared" si="8"/>
        <v>18.811587666666664</v>
      </c>
      <c r="H78" s="69">
        <f>G64+G71+G78</f>
        <v>49.28735892528735</v>
      </c>
    </row>
    <row r="79" spans="1:8" ht="18.75">
      <c r="A79" s="76" t="s">
        <v>177</v>
      </c>
      <c r="B79" s="55"/>
      <c r="C79" s="55"/>
      <c r="D79" s="55"/>
      <c r="E79" s="55"/>
      <c r="F79" s="55"/>
      <c r="G79" s="79"/>
      <c r="H79" s="197"/>
    </row>
    <row r="80" spans="1:8" ht="15.75">
      <c r="A80" s="72" t="s">
        <v>369</v>
      </c>
      <c r="B80" s="57"/>
      <c r="C80" s="57"/>
      <c r="D80" s="57"/>
      <c r="E80" s="57"/>
      <c r="F80" s="57"/>
      <c r="G80" s="69"/>
      <c r="H80" s="192"/>
    </row>
    <row r="81" spans="1:9" ht="31.5">
      <c r="A81" s="61" t="s">
        <v>120</v>
      </c>
      <c r="B81" s="52">
        <f>розкладка!C453</f>
        <v>100</v>
      </c>
      <c r="C81" s="52">
        <v>11.41</v>
      </c>
      <c r="D81" s="52">
        <v>5.68</v>
      </c>
      <c r="E81" s="52">
        <v>4.79</v>
      </c>
      <c r="F81" s="52">
        <v>124.6</v>
      </c>
      <c r="G81" s="73">
        <f>розкладка!D453</f>
        <v>7.871955</v>
      </c>
      <c r="H81" s="193"/>
      <c r="I81" s="77"/>
    </row>
    <row r="82" spans="1:9" ht="15.75">
      <c r="A82" s="61" t="s">
        <v>23</v>
      </c>
      <c r="B82" s="52">
        <f>розкладка!C245</f>
        <v>100</v>
      </c>
      <c r="C82" s="52">
        <v>4.72</v>
      </c>
      <c r="D82" s="52">
        <v>2.99</v>
      </c>
      <c r="E82" s="52">
        <v>29.6</v>
      </c>
      <c r="F82" s="52">
        <v>165.98</v>
      </c>
      <c r="G82" s="73">
        <f>розкладка!D245</f>
        <v>1.094205</v>
      </c>
      <c r="H82" s="193"/>
      <c r="I82" s="77"/>
    </row>
    <row r="83" spans="1:9" ht="15.75">
      <c r="A83" s="59" t="s">
        <v>130</v>
      </c>
      <c r="B83" s="52">
        <f>розкладка!C847</f>
        <v>160</v>
      </c>
      <c r="C83" s="52">
        <v>6.02</v>
      </c>
      <c r="D83" s="52">
        <v>5.1</v>
      </c>
      <c r="E83" s="52">
        <v>9.67</v>
      </c>
      <c r="F83" s="52">
        <v>107.04</v>
      </c>
      <c r="G83" s="73">
        <f>розкладка!D847</f>
        <v>2.709</v>
      </c>
      <c r="H83" s="193"/>
      <c r="I83" s="77"/>
    </row>
    <row r="84" spans="1:9" ht="15.75">
      <c r="A84" s="61" t="s">
        <v>82</v>
      </c>
      <c r="B84" s="52">
        <v>30</v>
      </c>
      <c r="C84" s="52">
        <v>2.1</v>
      </c>
      <c r="D84" s="52">
        <v>2.4</v>
      </c>
      <c r="E84" s="52">
        <v>9.9</v>
      </c>
      <c r="F84" s="52">
        <v>71</v>
      </c>
      <c r="G84" s="73">
        <f>розкладка!D801</f>
        <v>0.5955</v>
      </c>
      <c r="H84" s="193"/>
      <c r="I84" s="77"/>
    </row>
    <row r="85" spans="1:9" ht="15.75">
      <c r="A85" s="61" t="s">
        <v>505</v>
      </c>
      <c r="B85" s="52">
        <v>80</v>
      </c>
      <c r="C85" s="52">
        <v>0.3</v>
      </c>
      <c r="D85" s="52">
        <v>0.3</v>
      </c>
      <c r="E85" s="52">
        <v>8.3</v>
      </c>
      <c r="F85" s="52">
        <v>36</v>
      </c>
      <c r="G85" s="73"/>
      <c r="H85" s="193"/>
      <c r="I85" s="77"/>
    </row>
    <row r="86" spans="1:9" ht="15.75">
      <c r="A86" s="61" t="s">
        <v>0</v>
      </c>
      <c r="B86" s="52">
        <v>80</v>
      </c>
      <c r="C86" s="52">
        <v>1.2</v>
      </c>
      <c r="D86" s="52">
        <v>0.1</v>
      </c>
      <c r="E86" s="52">
        <v>17.4</v>
      </c>
      <c r="F86" s="52">
        <v>71</v>
      </c>
      <c r="G86" s="73">
        <f>розкладка!D878</f>
        <v>3.024</v>
      </c>
      <c r="H86" s="193"/>
      <c r="I86" s="77"/>
    </row>
    <row r="87" spans="1:9" ht="15.75">
      <c r="A87" s="61" t="s">
        <v>1</v>
      </c>
      <c r="B87" s="52">
        <v>80</v>
      </c>
      <c r="C87" s="52">
        <v>0.7</v>
      </c>
      <c r="D87" s="52">
        <v>0.2</v>
      </c>
      <c r="E87" s="52">
        <v>7.6</v>
      </c>
      <c r="F87" s="52">
        <v>32</v>
      </c>
      <c r="G87" s="73"/>
      <c r="H87" s="193"/>
      <c r="I87" s="77"/>
    </row>
    <row r="88" spans="1:8" ht="15.75">
      <c r="A88" s="82" t="s">
        <v>171</v>
      </c>
      <c r="B88" s="57">
        <f aca="true" t="shared" si="9" ref="B88:G88">SUM(B81:B87)</f>
        <v>630</v>
      </c>
      <c r="C88" s="57">
        <f t="shared" si="9"/>
        <v>26.45</v>
      </c>
      <c r="D88" s="57">
        <f t="shared" si="9"/>
        <v>16.77</v>
      </c>
      <c r="E88" s="57">
        <f t="shared" si="9"/>
        <v>87.25999999999999</v>
      </c>
      <c r="F88" s="57">
        <f t="shared" si="9"/>
        <v>607.62</v>
      </c>
      <c r="G88" s="69">
        <f t="shared" si="9"/>
        <v>15.29466</v>
      </c>
      <c r="H88" s="192"/>
    </row>
    <row r="89" spans="1:8" ht="15.75">
      <c r="A89" s="72" t="s">
        <v>2</v>
      </c>
      <c r="B89" s="57"/>
      <c r="C89" s="57"/>
      <c r="D89" s="57"/>
      <c r="E89" s="57"/>
      <c r="F89" s="57"/>
      <c r="G89" s="69"/>
      <c r="H89" s="192"/>
    </row>
    <row r="90" spans="1:9" ht="15.75">
      <c r="A90" s="61" t="s">
        <v>342</v>
      </c>
      <c r="B90" s="52">
        <f>розкладка!C134</f>
        <v>180</v>
      </c>
      <c r="C90" s="52">
        <v>1.87</v>
      </c>
      <c r="D90" s="52">
        <v>4.97</v>
      </c>
      <c r="E90" s="52">
        <v>13.93</v>
      </c>
      <c r="F90" s="52">
        <v>104.61</v>
      </c>
      <c r="G90" s="73">
        <f>розкладка!D134</f>
        <v>2.569575</v>
      </c>
      <c r="H90" s="193"/>
      <c r="I90" s="77"/>
    </row>
    <row r="91" spans="1:9" ht="15.75">
      <c r="A91" s="61" t="s">
        <v>211</v>
      </c>
      <c r="B91" s="52">
        <f>розкладка!C269</f>
        <v>100</v>
      </c>
      <c r="C91" s="52">
        <v>2.17</v>
      </c>
      <c r="D91" s="52">
        <v>2.09</v>
      </c>
      <c r="E91" s="52">
        <v>14.593</v>
      </c>
      <c r="F91" s="52">
        <v>86.185</v>
      </c>
      <c r="G91" s="73">
        <f>розкладка!D269</f>
        <v>0.962205</v>
      </c>
      <c r="H91" s="193"/>
      <c r="I91" s="77"/>
    </row>
    <row r="92" spans="1:9" ht="15.75">
      <c r="A92" s="61" t="s">
        <v>66</v>
      </c>
      <c r="B92" s="73">
        <f>розкладка!C585</f>
        <v>70</v>
      </c>
      <c r="C92" s="52">
        <v>13.22</v>
      </c>
      <c r="D92" s="52">
        <v>4.34</v>
      </c>
      <c r="E92" s="52">
        <v>5.43</v>
      </c>
      <c r="F92" s="52">
        <v>115.59</v>
      </c>
      <c r="G92" s="73">
        <f>розкладка!D585</f>
        <v>11.300780000000001</v>
      </c>
      <c r="H92" s="193"/>
      <c r="I92" s="77"/>
    </row>
    <row r="93" spans="1:9" ht="31.5">
      <c r="A93" s="61" t="s">
        <v>212</v>
      </c>
      <c r="B93" s="52">
        <f>розкладка!C30</f>
        <v>126</v>
      </c>
      <c r="C93" s="52">
        <v>3.19</v>
      </c>
      <c r="D93" s="52">
        <v>5.37</v>
      </c>
      <c r="E93" s="52">
        <v>13.43</v>
      </c>
      <c r="F93" s="52">
        <v>109.98</v>
      </c>
      <c r="G93" s="73">
        <f>розкладка!D30</f>
        <v>5.597549999999999</v>
      </c>
      <c r="H93" s="193"/>
      <c r="I93" s="77"/>
    </row>
    <row r="94" spans="1:9" ht="15.75">
      <c r="A94" s="61" t="s">
        <v>82</v>
      </c>
      <c r="B94" s="52">
        <v>30</v>
      </c>
      <c r="C94" s="52">
        <v>2.1</v>
      </c>
      <c r="D94" s="52">
        <v>2.4</v>
      </c>
      <c r="E94" s="52">
        <v>9.9</v>
      </c>
      <c r="F94" s="52">
        <v>71</v>
      </c>
      <c r="G94" s="73">
        <f>розкладка!D801</f>
        <v>0.5955</v>
      </c>
      <c r="H94" s="193"/>
      <c r="I94" s="77"/>
    </row>
    <row r="95" spans="1:9" ht="15.75">
      <c r="A95" s="61" t="s">
        <v>483</v>
      </c>
      <c r="B95" s="52">
        <f>розкладка!C822</f>
        <v>180</v>
      </c>
      <c r="C95" s="52">
        <v>0.9</v>
      </c>
      <c r="D95" s="52">
        <v>0</v>
      </c>
      <c r="E95" s="52">
        <v>26.1</v>
      </c>
      <c r="F95" s="52">
        <v>106.2</v>
      </c>
      <c r="G95" s="73">
        <f>розкладка!D822</f>
        <v>4.536</v>
      </c>
      <c r="H95" s="193"/>
      <c r="I95" s="77"/>
    </row>
    <row r="96" spans="1:9" ht="15.75">
      <c r="A96" s="61" t="s">
        <v>484</v>
      </c>
      <c r="B96" s="52">
        <v>180</v>
      </c>
      <c r="C96" s="52">
        <v>0.18</v>
      </c>
      <c r="D96" s="52">
        <v>0</v>
      </c>
      <c r="E96" s="52">
        <v>28.62</v>
      </c>
      <c r="F96" s="52">
        <v>122.4</v>
      </c>
      <c r="G96" s="73"/>
      <c r="H96" s="193"/>
      <c r="I96" s="77"/>
    </row>
    <row r="97" spans="1:9" ht="15.75">
      <c r="A97" s="61" t="s">
        <v>485</v>
      </c>
      <c r="B97" s="52">
        <v>180</v>
      </c>
      <c r="C97" s="52">
        <v>0.72</v>
      </c>
      <c r="D97" s="52">
        <v>0</v>
      </c>
      <c r="E97" s="52">
        <v>18.54</v>
      </c>
      <c r="F97" s="52">
        <v>75.6</v>
      </c>
      <c r="G97" s="73"/>
      <c r="H97" s="193"/>
      <c r="I97" s="77"/>
    </row>
    <row r="98" spans="1:9" ht="15.75">
      <c r="A98" s="61" t="s">
        <v>486</v>
      </c>
      <c r="B98" s="52">
        <v>180</v>
      </c>
      <c r="C98" s="52">
        <v>0.9</v>
      </c>
      <c r="D98" s="52">
        <v>0</v>
      </c>
      <c r="E98" s="52">
        <v>26.1</v>
      </c>
      <c r="F98" s="52">
        <v>106.2</v>
      </c>
      <c r="G98" s="73"/>
      <c r="H98" s="193"/>
      <c r="I98" s="77"/>
    </row>
    <row r="99" spans="1:9" ht="15.75">
      <c r="A99" s="61" t="s">
        <v>487</v>
      </c>
      <c r="B99" s="52">
        <v>180</v>
      </c>
      <c r="C99" s="52">
        <v>0.9</v>
      </c>
      <c r="D99" s="52">
        <v>0</v>
      </c>
      <c r="E99" s="52">
        <v>26.1</v>
      </c>
      <c r="F99" s="52">
        <v>106.2</v>
      </c>
      <c r="G99" s="73"/>
      <c r="H99" s="193"/>
      <c r="I99" s="77"/>
    </row>
    <row r="100" spans="1:9" ht="15.75">
      <c r="A100" s="61" t="s">
        <v>505</v>
      </c>
      <c r="B100" s="52">
        <v>80</v>
      </c>
      <c r="C100" s="52">
        <v>0.3</v>
      </c>
      <c r="D100" s="52">
        <v>0.3</v>
      </c>
      <c r="E100" s="52">
        <v>8.3</v>
      </c>
      <c r="F100" s="52">
        <v>36</v>
      </c>
      <c r="G100" s="73">
        <f>розкладка!D883</f>
        <v>1.932</v>
      </c>
      <c r="H100" s="193"/>
      <c r="I100" s="77"/>
    </row>
    <row r="101" spans="1:9" ht="15.75">
      <c r="A101" s="61" t="s">
        <v>0</v>
      </c>
      <c r="B101" s="52">
        <v>80</v>
      </c>
      <c r="C101" s="52">
        <v>1.2</v>
      </c>
      <c r="D101" s="52">
        <v>0.1</v>
      </c>
      <c r="E101" s="52">
        <v>17.4</v>
      </c>
      <c r="F101" s="52">
        <v>71</v>
      </c>
      <c r="G101" s="73">
        <f>розкладка!D893</f>
        <v>0</v>
      </c>
      <c r="H101" s="193"/>
      <c r="I101" s="77"/>
    </row>
    <row r="102" spans="1:9" ht="15.75">
      <c r="A102" s="61" t="s">
        <v>1</v>
      </c>
      <c r="B102" s="52">
        <v>80</v>
      </c>
      <c r="C102" s="52">
        <v>0.7</v>
      </c>
      <c r="D102" s="52">
        <v>0.2</v>
      </c>
      <c r="E102" s="52">
        <v>7.6</v>
      </c>
      <c r="F102" s="52">
        <v>32</v>
      </c>
      <c r="G102" s="73"/>
      <c r="H102" s="193"/>
      <c r="I102" s="77"/>
    </row>
    <row r="103" spans="1:8" ht="15.75">
      <c r="A103" s="82" t="s">
        <v>171</v>
      </c>
      <c r="B103" s="57">
        <f>SUM(B90:B99)</f>
        <v>1406</v>
      </c>
      <c r="C103" s="57">
        <f>SUM(C90:C99)</f>
        <v>26.15</v>
      </c>
      <c r="D103" s="57">
        <f>SUM(D90:D99)</f>
        <v>19.169999999999998</v>
      </c>
      <c r="E103" s="57">
        <f>SUM(E90:E99)</f>
        <v>182.743</v>
      </c>
      <c r="F103" s="57">
        <f>SUM(F90:F99)</f>
        <v>1003.9650000000001</v>
      </c>
      <c r="G103" s="69">
        <f>SUM(G90:G102)</f>
        <v>27.49361</v>
      </c>
      <c r="H103" s="192"/>
    </row>
    <row r="104" spans="1:8" ht="15.75">
      <c r="A104" s="72" t="s">
        <v>7</v>
      </c>
      <c r="B104" s="57"/>
      <c r="C104" s="57"/>
      <c r="D104" s="57"/>
      <c r="E104" s="57"/>
      <c r="F104" s="57"/>
      <c r="G104" s="69"/>
      <c r="H104" s="192"/>
    </row>
    <row r="105" spans="1:9" ht="31.5">
      <c r="A105" s="61" t="s">
        <v>17</v>
      </c>
      <c r="B105" s="52">
        <f>розкладка!C708</f>
        <v>120</v>
      </c>
      <c r="C105" s="52">
        <v>19.14</v>
      </c>
      <c r="D105" s="52">
        <v>13.95</v>
      </c>
      <c r="E105" s="52">
        <v>19.84</v>
      </c>
      <c r="F105" s="52">
        <v>283.03</v>
      </c>
      <c r="G105" s="73">
        <f>розкладка!D708</f>
        <v>11.7098289</v>
      </c>
      <c r="H105" s="193"/>
      <c r="I105" s="77"/>
    </row>
    <row r="106" spans="1:9" ht="31.5">
      <c r="A106" s="59" t="s">
        <v>179</v>
      </c>
      <c r="B106" s="52"/>
      <c r="C106" s="52">
        <v>0.23</v>
      </c>
      <c r="D106" s="52">
        <v>0</v>
      </c>
      <c r="E106" s="52">
        <v>10.5</v>
      </c>
      <c r="F106" s="52">
        <v>39.05</v>
      </c>
      <c r="G106" s="73">
        <f>розкладка!D834</f>
        <v>1.18125</v>
      </c>
      <c r="H106" s="193"/>
      <c r="I106" s="77"/>
    </row>
    <row r="107" spans="1:9" ht="15.75">
      <c r="A107" s="61" t="s">
        <v>505</v>
      </c>
      <c r="B107" s="52">
        <v>80</v>
      </c>
      <c r="C107" s="52">
        <v>0.3</v>
      </c>
      <c r="D107" s="52">
        <v>0.3</v>
      </c>
      <c r="E107" s="52">
        <v>8.3</v>
      </c>
      <c r="F107" s="52">
        <v>36</v>
      </c>
      <c r="G107" s="73">
        <f>розкладка!D883</f>
        <v>1.932</v>
      </c>
      <c r="H107" s="193"/>
      <c r="I107" s="77"/>
    </row>
    <row r="108" spans="1:9" ht="15.75">
      <c r="A108" s="61" t="s">
        <v>0</v>
      </c>
      <c r="B108" s="52">
        <v>80</v>
      </c>
      <c r="C108" s="52">
        <v>1.2</v>
      </c>
      <c r="D108" s="52">
        <v>0.1</v>
      </c>
      <c r="E108" s="52">
        <v>17.4</v>
      </c>
      <c r="F108" s="52">
        <v>71</v>
      </c>
      <c r="G108" s="73"/>
      <c r="H108" s="193"/>
      <c r="I108" s="77"/>
    </row>
    <row r="109" spans="1:9" ht="15.75">
      <c r="A109" s="61" t="s">
        <v>1</v>
      </c>
      <c r="B109" s="52">
        <v>80</v>
      </c>
      <c r="C109" s="52">
        <v>0.7</v>
      </c>
      <c r="D109" s="52">
        <v>0.2</v>
      </c>
      <c r="E109" s="52">
        <v>7.6</v>
      </c>
      <c r="F109" s="52">
        <v>32</v>
      </c>
      <c r="G109" s="73"/>
      <c r="H109" s="193"/>
      <c r="I109" s="77"/>
    </row>
    <row r="110" spans="1:8" ht="15.75">
      <c r="A110" s="82" t="s">
        <v>171</v>
      </c>
      <c r="B110" s="57">
        <f aca="true" t="shared" si="10" ref="B110:G110">SUM(B105:B109)</f>
        <v>360</v>
      </c>
      <c r="C110" s="57">
        <f t="shared" si="10"/>
        <v>21.57</v>
      </c>
      <c r="D110" s="57">
        <f t="shared" si="10"/>
        <v>14.549999999999999</v>
      </c>
      <c r="E110" s="57">
        <f t="shared" si="10"/>
        <v>63.64</v>
      </c>
      <c r="F110" s="57">
        <f t="shared" si="10"/>
        <v>461.08</v>
      </c>
      <c r="G110" s="69">
        <f t="shared" si="10"/>
        <v>14.8230789</v>
      </c>
      <c r="H110" s="69">
        <f>G88+G103+G110</f>
        <v>57.611348899999996</v>
      </c>
    </row>
    <row r="111" spans="1:8" ht="18.75">
      <c r="A111" s="76" t="s">
        <v>178</v>
      </c>
      <c r="B111" s="55"/>
      <c r="C111" s="55"/>
      <c r="D111" s="55"/>
      <c r="E111" s="55"/>
      <c r="F111" s="55"/>
      <c r="G111" s="79"/>
      <c r="H111" s="197"/>
    </row>
    <row r="112" spans="1:8" ht="15.75">
      <c r="A112" s="72" t="s">
        <v>369</v>
      </c>
      <c r="B112" s="57"/>
      <c r="C112" s="57"/>
      <c r="D112" s="57"/>
      <c r="E112" s="57"/>
      <c r="F112" s="57"/>
      <c r="G112" s="69"/>
      <c r="H112" s="192"/>
    </row>
    <row r="113" spans="1:9" ht="15.75">
      <c r="A113" s="61" t="s">
        <v>170</v>
      </c>
      <c r="B113" s="52">
        <f>розкладка!C631</f>
        <v>50</v>
      </c>
      <c r="C113" s="52">
        <v>5.5</v>
      </c>
      <c r="D113" s="52">
        <v>5</v>
      </c>
      <c r="E113" s="52">
        <v>5</v>
      </c>
      <c r="F113" s="52">
        <v>78.5</v>
      </c>
      <c r="G113" s="73">
        <f>розкладка!D631</f>
        <v>3.6136399999999993</v>
      </c>
      <c r="H113" s="193"/>
      <c r="I113" s="77"/>
    </row>
    <row r="114" spans="1:9" ht="15.75">
      <c r="A114" s="208" t="s">
        <v>61</v>
      </c>
      <c r="B114" s="52">
        <f>розкладка!C478</f>
        <v>100</v>
      </c>
      <c r="C114" s="52">
        <v>17.1</v>
      </c>
      <c r="D114" s="52">
        <v>4.4</v>
      </c>
      <c r="E114" s="52">
        <v>4</v>
      </c>
      <c r="F114" s="52">
        <v>125</v>
      </c>
      <c r="G114" s="73">
        <f>розкладка!D478</f>
        <v>11.7391875</v>
      </c>
      <c r="H114" s="193"/>
      <c r="I114" s="77"/>
    </row>
    <row r="115" spans="1:9" ht="15.75">
      <c r="A115" s="217" t="s">
        <v>371</v>
      </c>
      <c r="B115" s="52">
        <f>розкладка!C200</f>
        <v>100</v>
      </c>
      <c r="C115" s="52">
        <v>4.02</v>
      </c>
      <c r="D115" s="52">
        <v>1.98</v>
      </c>
      <c r="E115" s="52">
        <v>21.02</v>
      </c>
      <c r="F115" s="87">
        <v>119.4</v>
      </c>
      <c r="G115" s="73">
        <f>розкладка!D200</f>
        <v>1.6290049999999998</v>
      </c>
      <c r="H115" s="193"/>
      <c r="I115" s="77"/>
    </row>
    <row r="116" spans="1:9" ht="31.5">
      <c r="A116" s="61" t="s">
        <v>265</v>
      </c>
      <c r="B116" s="52" t="str">
        <f>розкладка!C682</f>
        <v>100/15</v>
      </c>
      <c r="C116" s="52">
        <v>12.85</v>
      </c>
      <c r="D116" s="52">
        <v>12.51</v>
      </c>
      <c r="E116" s="52">
        <v>15.92</v>
      </c>
      <c r="F116" s="52">
        <v>228.73</v>
      </c>
      <c r="G116" s="73">
        <f>розкладка!D682</f>
        <v>10.34287</v>
      </c>
      <c r="H116" s="193"/>
      <c r="I116" s="77"/>
    </row>
    <row r="117" spans="1:9" ht="15.75">
      <c r="A117" s="81" t="s">
        <v>82</v>
      </c>
      <c r="B117" s="52">
        <v>30</v>
      </c>
      <c r="C117" s="52">
        <v>2.1</v>
      </c>
      <c r="D117" s="52">
        <v>2.4</v>
      </c>
      <c r="E117" s="52">
        <v>9.9</v>
      </c>
      <c r="F117" s="52">
        <v>71</v>
      </c>
      <c r="G117" s="73">
        <f>розкладка!D801</f>
        <v>0.5955</v>
      </c>
      <c r="H117" s="193"/>
      <c r="I117" s="77"/>
    </row>
    <row r="118" spans="1:9" ht="31.5">
      <c r="A118" s="59" t="s">
        <v>179</v>
      </c>
      <c r="B118" s="52">
        <f>розкладка!C834</f>
        <v>160</v>
      </c>
      <c r="C118" s="52">
        <v>0.23</v>
      </c>
      <c r="D118" s="52">
        <v>0</v>
      </c>
      <c r="E118" s="52">
        <v>10.5</v>
      </c>
      <c r="F118" s="52">
        <v>39.05</v>
      </c>
      <c r="G118" s="73">
        <f>розкладка!D834</f>
        <v>1.18125</v>
      </c>
      <c r="H118" s="193"/>
      <c r="I118" s="77"/>
    </row>
    <row r="119" spans="1:9" ht="15.75">
      <c r="A119" s="61" t="s">
        <v>505</v>
      </c>
      <c r="B119" s="52">
        <v>80</v>
      </c>
      <c r="C119" s="52">
        <v>0.3</v>
      </c>
      <c r="D119" s="52">
        <v>0.3</v>
      </c>
      <c r="E119" s="52">
        <v>8.3</v>
      </c>
      <c r="F119" s="52">
        <v>36</v>
      </c>
      <c r="G119" s="73"/>
      <c r="H119" s="193"/>
      <c r="I119" s="77"/>
    </row>
    <row r="120" spans="1:9" ht="15.75">
      <c r="A120" s="61" t="s">
        <v>0</v>
      </c>
      <c r="B120" s="52">
        <v>80</v>
      </c>
      <c r="C120" s="52">
        <v>1.2</v>
      </c>
      <c r="D120" s="52">
        <v>0.1</v>
      </c>
      <c r="E120" s="52">
        <v>17.4</v>
      </c>
      <c r="F120" s="52">
        <v>71</v>
      </c>
      <c r="G120" s="73">
        <f>розкладка!D880</f>
        <v>3.024</v>
      </c>
      <c r="H120" s="193"/>
      <c r="I120" s="77"/>
    </row>
    <row r="121" spans="1:9" ht="15.75">
      <c r="A121" s="61" t="s">
        <v>1</v>
      </c>
      <c r="B121" s="52">
        <v>80</v>
      </c>
      <c r="C121" s="52">
        <v>0.7</v>
      </c>
      <c r="D121" s="52">
        <v>0.2</v>
      </c>
      <c r="E121" s="52">
        <v>7.6</v>
      </c>
      <c r="F121" s="52">
        <v>32</v>
      </c>
      <c r="G121" s="73"/>
      <c r="H121" s="193"/>
      <c r="I121" s="77"/>
    </row>
    <row r="122" spans="1:8" ht="15.75">
      <c r="A122" s="82" t="s">
        <v>171</v>
      </c>
      <c r="B122" s="57">
        <f aca="true" t="shared" si="11" ref="B122:G122">SUM(B113:B121)</f>
        <v>680</v>
      </c>
      <c r="C122" s="57">
        <f t="shared" si="11"/>
        <v>44</v>
      </c>
      <c r="D122" s="57">
        <f t="shared" si="11"/>
        <v>26.89</v>
      </c>
      <c r="E122" s="57">
        <f t="shared" si="11"/>
        <v>99.63999999999999</v>
      </c>
      <c r="F122" s="57">
        <f t="shared" si="11"/>
        <v>800.68</v>
      </c>
      <c r="G122" s="69">
        <f t="shared" si="11"/>
        <v>32.1254525</v>
      </c>
      <c r="H122" s="192"/>
    </row>
    <row r="123" spans="1:8" ht="15.75">
      <c r="A123" s="72" t="s">
        <v>2</v>
      </c>
      <c r="B123" s="57"/>
      <c r="C123" s="57"/>
      <c r="D123" s="57"/>
      <c r="E123" s="57"/>
      <c r="F123" s="57"/>
      <c r="G123" s="69"/>
      <c r="H123" s="192"/>
    </row>
    <row r="124" spans="1:9" ht="31.5">
      <c r="A124" s="61" t="s">
        <v>10</v>
      </c>
      <c r="B124" s="52">
        <f>розкладка!C95</f>
        <v>180</v>
      </c>
      <c r="C124" s="52">
        <v>2.19</v>
      </c>
      <c r="D124" s="52">
        <v>4.97</v>
      </c>
      <c r="E124" s="52">
        <v>16.2</v>
      </c>
      <c r="F124" s="52">
        <v>116.9</v>
      </c>
      <c r="G124" s="73">
        <f>розкладка!D95</f>
        <v>2.1017050000000004</v>
      </c>
      <c r="H124" s="193"/>
      <c r="I124" s="77"/>
    </row>
    <row r="125" spans="1:9" ht="15.75">
      <c r="A125" s="59" t="s">
        <v>257</v>
      </c>
      <c r="B125" s="52">
        <f>розкладка!C40</f>
        <v>75</v>
      </c>
      <c r="C125" s="52">
        <v>1.05</v>
      </c>
      <c r="D125" s="52">
        <v>4.05</v>
      </c>
      <c r="E125" s="52">
        <v>6</v>
      </c>
      <c r="F125" s="52">
        <v>59.25</v>
      </c>
      <c r="G125" s="73">
        <f>розкладка!D40</f>
        <v>2.4894</v>
      </c>
      <c r="H125" s="193"/>
      <c r="I125" s="77"/>
    </row>
    <row r="126" spans="1:9" ht="15.75">
      <c r="A126" s="61" t="s">
        <v>96</v>
      </c>
      <c r="B126" s="52">
        <f>розкладка!C382</f>
        <v>60</v>
      </c>
      <c r="C126" s="52">
        <v>14.12</v>
      </c>
      <c r="D126" s="52">
        <v>5</v>
      </c>
      <c r="E126" s="52">
        <v>7.38</v>
      </c>
      <c r="F126" s="52">
        <v>134.35</v>
      </c>
      <c r="G126" s="73">
        <f>розкладка!D382</f>
        <v>8.3115075</v>
      </c>
      <c r="H126" s="193"/>
      <c r="I126" s="77"/>
    </row>
    <row r="127" spans="1:9" ht="15.75">
      <c r="A127" s="61" t="s">
        <v>97</v>
      </c>
      <c r="B127" s="52">
        <f>розкладка!C296</f>
        <v>100</v>
      </c>
      <c r="C127" s="52">
        <v>4.38</v>
      </c>
      <c r="D127" s="52">
        <v>2.911</v>
      </c>
      <c r="E127" s="52">
        <v>28.04</v>
      </c>
      <c r="F127" s="52">
        <v>156.58</v>
      </c>
      <c r="G127" s="73">
        <f>розкладка!D296</f>
        <v>1.6979549999999999</v>
      </c>
      <c r="H127" s="193"/>
      <c r="I127" s="77"/>
    </row>
    <row r="128" spans="1:9" ht="15.75">
      <c r="A128" s="61" t="s">
        <v>82</v>
      </c>
      <c r="B128" s="52">
        <v>30</v>
      </c>
      <c r="C128" s="52">
        <v>2.1</v>
      </c>
      <c r="D128" s="52">
        <v>2.4</v>
      </c>
      <c r="E128" s="52">
        <v>9.9</v>
      </c>
      <c r="F128" s="52">
        <v>71</v>
      </c>
      <c r="G128" s="73">
        <f>розкладка!D805</f>
        <v>0.5955</v>
      </c>
      <c r="H128" s="193"/>
      <c r="I128" s="77"/>
    </row>
    <row r="129" spans="1:9" ht="15.75">
      <c r="A129" s="61" t="s">
        <v>324</v>
      </c>
      <c r="B129" s="52">
        <f>розкладка!C827</f>
        <v>180</v>
      </c>
      <c r="C129" s="52"/>
      <c r="D129" s="52"/>
      <c r="E129" s="52"/>
      <c r="F129" s="52"/>
      <c r="G129" s="73">
        <f>розкладка!D827</f>
        <v>0.126</v>
      </c>
      <c r="H129" s="193"/>
      <c r="I129" s="77"/>
    </row>
    <row r="130" spans="1:8" ht="15.75">
      <c r="A130" s="82" t="s">
        <v>171</v>
      </c>
      <c r="B130" s="57">
        <f aca="true" t="shared" si="12" ref="B130:G130">SUM(B124:B129)</f>
        <v>625</v>
      </c>
      <c r="C130" s="57">
        <f t="shared" si="12"/>
        <v>23.84</v>
      </c>
      <c r="D130" s="57">
        <f t="shared" si="12"/>
        <v>19.331</v>
      </c>
      <c r="E130" s="57">
        <f t="shared" si="12"/>
        <v>67.52</v>
      </c>
      <c r="F130" s="57">
        <f t="shared" si="12"/>
        <v>538.08</v>
      </c>
      <c r="G130" s="69">
        <f t="shared" si="12"/>
        <v>15.3220675</v>
      </c>
      <c r="H130" s="192"/>
    </row>
    <row r="131" spans="1:8" ht="15.75">
      <c r="A131" s="72" t="s">
        <v>7</v>
      </c>
      <c r="B131" s="57"/>
      <c r="C131" s="57"/>
      <c r="D131" s="57"/>
      <c r="E131" s="57"/>
      <c r="F131" s="57"/>
      <c r="G131" s="69"/>
      <c r="H131" s="192"/>
    </row>
    <row r="132" spans="1:9" ht="15.75">
      <c r="A132" s="61" t="s">
        <v>495</v>
      </c>
      <c r="B132" s="52">
        <f>розкладка!C758</f>
        <v>70</v>
      </c>
      <c r="C132" s="52">
        <v>0.32</v>
      </c>
      <c r="D132" s="52">
        <v>0.32</v>
      </c>
      <c r="E132" s="52">
        <v>12.31</v>
      </c>
      <c r="F132" s="52">
        <v>51.16</v>
      </c>
      <c r="G132" s="73">
        <f>розкладка!D758</f>
        <v>2.31861</v>
      </c>
      <c r="H132" s="193"/>
      <c r="I132" s="77"/>
    </row>
    <row r="133" spans="1:9" ht="15.75">
      <c r="A133" s="61" t="s">
        <v>8</v>
      </c>
      <c r="B133" s="52">
        <v>50</v>
      </c>
      <c r="C133" s="52"/>
      <c r="D133" s="52"/>
      <c r="E133" s="52"/>
      <c r="F133" s="52"/>
      <c r="G133" s="66">
        <f>розкладка!D826</f>
        <v>0</v>
      </c>
      <c r="H133" s="64"/>
      <c r="I133" s="71"/>
    </row>
    <row r="134" spans="1:9" ht="15.75">
      <c r="A134" s="61" t="s">
        <v>200</v>
      </c>
      <c r="B134" s="52">
        <f>розкладка!C853</f>
        <v>125</v>
      </c>
      <c r="C134" s="52"/>
      <c r="D134" s="52"/>
      <c r="E134" s="52"/>
      <c r="F134" s="52"/>
      <c r="G134" s="73">
        <f>розкладка!D853</f>
        <v>4.843125</v>
      </c>
      <c r="H134" s="193"/>
      <c r="I134" s="77"/>
    </row>
    <row r="135" spans="1:8" ht="15.75">
      <c r="A135" s="82" t="s">
        <v>171</v>
      </c>
      <c r="B135" s="57">
        <f aca="true" t="shared" si="13" ref="B135:G135">SUM(B132:B134)</f>
        <v>245</v>
      </c>
      <c r="C135" s="57">
        <f t="shared" si="13"/>
        <v>0.32</v>
      </c>
      <c r="D135" s="57">
        <f t="shared" si="13"/>
        <v>0.32</v>
      </c>
      <c r="E135" s="57">
        <f t="shared" si="13"/>
        <v>12.31</v>
      </c>
      <c r="F135" s="57">
        <f t="shared" si="13"/>
        <v>51.16</v>
      </c>
      <c r="G135" s="69">
        <f t="shared" si="13"/>
        <v>7.161735</v>
      </c>
      <c r="H135" s="69">
        <f>G122+G130+G135</f>
        <v>54.609255</v>
      </c>
    </row>
    <row r="136" ht="15.75">
      <c r="H136" s="80">
        <f>H29+H54+H78+H110+H135</f>
        <v>248.740630111954</v>
      </c>
    </row>
    <row r="137" ht="15.75">
      <c r="H137" s="80">
        <f>H136/5</f>
        <v>49.7481260223908</v>
      </c>
    </row>
  </sheetData>
  <sheetProtection/>
  <autoFilter ref="A3:I137"/>
  <mergeCells count="5">
    <mergeCell ref="H1:H3"/>
    <mergeCell ref="B1:B2"/>
    <mergeCell ref="G1:G3"/>
    <mergeCell ref="A1:A3"/>
    <mergeCell ref="C1:F1"/>
  </mergeCells>
  <printOptions/>
  <pageMargins left="0.7874015748031497" right="0" top="0.5905511811023623" bottom="0.1968503937007874" header="0.5118110236220472" footer="0.5118110236220472"/>
  <pageSetup horizontalDpi="600" verticalDpi="600" orientation="portrait" paperSize="9" scale="89" r:id="rId1"/>
  <rowBreaks count="2" manualBreakCount="2">
    <brk id="54" max="7" man="1"/>
    <brk id="103" max="7" man="1"/>
  </rowBreaks>
  <colBreaks count="1" manualBreakCount="1">
    <brk id="8" max="128" man="1"/>
  </colBreaks>
</worksheet>
</file>

<file path=xl/worksheets/sheet4.xml><?xml version="1.0" encoding="utf-8"?>
<worksheet xmlns="http://schemas.openxmlformats.org/spreadsheetml/2006/main" xmlns:r="http://schemas.openxmlformats.org/officeDocument/2006/relationships">
  <sheetPr>
    <tabColor indexed="11"/>
  </sheetPr>
  <dimension ref="A1:K135"/>
  <sheetViews>
    <sheetView view="pageBreakPreview" zoomScaleNormal="80" zoomScaleSheetLayoutView="100" zoomScalePageLayoutView="0" workbookViewId="0" topLeftCell="A1">
      <pane ySplit="3" topLeftCell="A124" activePane="bottomLeft" state="frozen"/>
      <selection pane="topLeft" activeCell="A1" sqref="A1"/>
      <selection pane="bottomLeft" activeCell="I13" sqref="I13"/>
    </sheetView>
  </sheetViews>
  <sheetFormatPr defaultColWidth="9.140625" defaultRowHeight="12.75"/>
  <cols>
    <col min="1" max="1" width="35.00390625" style="62" customWidth="1"/>
    <col min="2" max="4" width="8.140625" style="53" customWidth="1"/>
    <col min="5" max="5" width="10.8515625" style="53" customWidth="1"/>
    <col min="6" max="6" width="13.421875" style="53" customWidth="1"/>
    <col min="7" max="7" width="7.28125" style="207" customWidth="1"/>
    <col min="8" max="8" width="9.00390625" style="207" customWidth="1"/>
    <col min="9" max="9" width="42.28125" style="53" customWidth="1"/>
    <col min="10" max="16384" width="9.140625" style="53" customWidth="1"/>
  </cols>
  <sheetData>
    <row r="1" spans="1:9" s="50" customFormat="1" ht="15.75">
      <c r="A1" s="294" t="s">
        <v>361</v>
      </c>
      <c r="B1" s="285" t="s">
        <v>362</v>
      </c>
      <c r="C1" s="288" t="s">
        <v>335</v>
      </c>
      <c r="D1" s="289"/>
      <c r="E1" s="289"/>
      <c r="F1" s="290"/>
      <c r="G1" s="284" t="s">
        <v>128</v>
      </c>
      <c r="H1" s="283" t="s">
        <v>229</v>
      </c>
      <c r="I1" s="83"/>
    </row>
    <row r="2" spans="1:9" s="50" customFormat="1" ht="31.5">
      <c r="A2" s="294"/>
      <c r="B2" s="287"/>
      <c r="C2" s="249" t="s">
        <v>363</v>
      </c>
      <c r="D2" s="249" t="s">
        <v>364</v>
      </c>
      <c r="E2" s="249" t="s">
        <v>365</v>
      </c>
      <c r="F2" s="249" t="s">
        <v>366</v>
      </c>
      <c r="G2" s="284"/>
      <c r="H2" s="283"/>
      <c r="I2" s="83"/>
    </row>
    <row r="3" spans="1:9" s="50" customFormat="1" ht="31.5">
      <c r="A3" s="294"/>
      <c r="B3" s="224" t="s">
        <v>367</v>
      </c>
      <c r="C3" s="224" t="s">
        <v>367</v>
      </c>
      <c r="D3" s="224" t="s">
        <v>367</v>
      </c>
      <c r="E3" s="224" t="s">
        <v>367</v>
      </c>
      <c r="F3" s="224" t="s">
        <v>367</v>
      </c>
      <c r="G3" s="284"/>
      <c r="H3" s="283"/>
      <c r="I3" s="83"/>
    </row>
    <row r="4" spans="1:8" ht="18.75">
      <c r="A4" s="74" t="s">
        <v>182</v>
      </c>
      <c r="B4" s="74"/>
      <c r="C4" s="74"/>
      <c r="D4" s="74"/>
      <c r="E4" s="74"/>
      <c r="F4" s="74"/>
      <c r="G4" s="88"/>
      <c r="H4" s="202"/>
    </row>
    <row r="5" spans="1:8" ht="18.75">
      <c r="A5" s="76" t="s">
        <v>169</v>
      </c>
      <c r="B5" s="76"/>
      <c r="C5" s="76"/>
      <c r="D5" s="76"/>
      <c r="E5" s="76"/>
      <c r="F5" s="76"/>
      <c r="G5" s="89"/>
      <c r="H5" s="203"/>
    </row>
    <row r="6" spans="1:8" ht="15.75">
      <c r="A6" s="72" t="s">
        <v>369</v>
      </c>
      <c r="B6" s="72"/>
      <c r="C6" s="72"/>
      <c r="D6" s="72"/>
      <c r="E6" s="72"/>
      <c r="F6" s="72"/>
      <c r="G6" s="90"/>
      <c r="H6" s="204"/>
    </row>
    <row r="7" spans="1:9" ht="15.75">
      <c r="A7" s="59" t="s">
        <v>153</v>
      </c>
      <c r="B7" s="52">
        <f>розкладка!C22</f>
        <v>85</v>
      </c>
      <c r="C7" s="52">
        <v>1.4</v>
      </c>
      <c r="D7" s="52">
        <v>2.5</v>
      </c>
      <c r="E7" s="52">
        <v>6.5</v>
      </c>
      <c r="F7" s="52">
        <v>53.7</v>
      </c>
      <c r="G7" s="73">
        <f>розкладка!D22</f>
        <v>2.3533560000000002</v>
      </c>
      <c r="H7" s="193"/>
      <c r="I7" s="84"/>
    </row>
    <row r="8" spans="1:9" ht="31.5">
      <c r="A8" s="61" t="s">
        <v>492</v>
      </c>
      <c r="B8" s="52">
        <f>розкладка!C441</f>
        <v>120</v>
      </c>
      <c r="C8" s="52">
        <v>2.81</v>
      </c>
      <c r="D8" s="52">
        <v>4.04</v>
      </c>
      <c r="E8" s="52">
        <v>22.38</v>
      </c>
      <c r="F8" s="52">
        <v>135.45</v>
      </c>
      <c r="G8" s="73">
        <f>розкладка!D441</f>
        <v>9.967822499999999</v>
      </c>
      <c r="H8" s="193"/>
      <c r="I8" s="84"/>
    </row>
    <row r="9" spans="1:9" ht="15.75">
      <c r="A9" s="61" t="s">
        <v>301</v>
      </c>
      <c r="B9" s="52">
        <f>розкладка!C618</f>
        <v>50</v>
      </c>
      <c r="C9" s="52">
        <v>6.6</v>
      </c>
      <c r="D9" s="52">
        <v>6.1</v>
      </c>
      <c r="E9" s="52">
        <v>0.3</v>
      </c>
      <c r="F9" s="52">
        <v>80</v>
      </c>
      <c r="G9" s="73">
        <f>розкладка!D618</f>
        <v>3.3390000000000004</v>
      </c>
      <c r="H9" s="193"/>
      <c r="I9" s="84"/>
    </row>
    <row r="10" spans="1:9" ht="15.75">
      <c r="A10" s="61" t="s">
        <v>82</v>
      </c>
      <c r="B10" s="52">
        <v>30</v>
      </c>
      <c r="C10" s="52">
        <v>2.1</v>
      </c>
      <c r="D10" s="52">
        <v>2.4</v>
      </c>
      <c r="E10" s="52">
        <v>9.9</v>
      </c>
      <c r="F10" s="52">
        <v>71</v>
      </c>
      <c r="G10" s="73">
        <f>розкладка!D801</f>
        <v>0.5955</v>
      </c>
      <c r="H10" s="193"/>
      <c r="I10" s="84"/>
    </row>
    <row r="11" spans="1:9" ht="15.75">
      <c r="A11" s="61" t="s">
        <v>483</v>
      </c>
      <c r="B11" s="52">
        <v>180</v>
      </c>
      <c r="C11" s="52">
        <v>0.9</v>
      </c>
      <c r="D11" s="52">
        <v>0</v>
      </c>
      <c r="E11" s="52">
        <v>26.1</v>
      </c>
      <c r="F11" s="52">
        <v>106.2</v>
      </c>
      <c r="G11" s="73"/>
      <c r="H11" s="193"/>
      <c r="I11" s="84"/>
    </row>
    <row r="12" spans="1:9" ht="15.75">
      <c r="A12" s="61" t="s">
        <v>484</v>
      </c>
      <c r="B12" s="52">
        <v>180</v>
      </c>
      <c r="C12" s="52">
        <v>0.18</v>
      </c>
      <c r="D12" s="52">
        <v>0</v>
      </c>
      <c r="E12" s="52">
        <v>28.62</v>
      </c>
      <c r="F12" s="52">
        <v>122.4</v>
      </c>
      <c r="G12" s="73"/>
      <c r="H12" s="193"/>
      <c r="I12" s="84"/>
    </row>
    <row r="13" spans="1:9" ht="15.75">
      <c r="A13" s="61" t="s">
        <v>485</v>
      </c>
      <c r="B13" s="52">
        <f>розкладка!C822</f>
        <v>180</v>
      </c>
      <c r="C13" s="52">
        <v>0.72</v>
      </c>
      <c r="D13" s="52">
        <v>0</v>
      </c>
      <c r="E13" s="52">
        <v>18.54</v>
      </c>
      <c r="F13" s="52">
        <v>75.6</v>
      </c>
      <c r="G13" s="73">
        <f>розкладка!D822</f>
        <v>4.536</v>
      </c>
      <c r="H13" s="193"/>
      <c r="I13" s="84"/>
    </row>
    <row r="14" spans="1:9" ht="15.75">
      <c r="A14" s="61" t="s">
        <v>486</v>
      </c>
      <c r="B14" s="52">
        <v>180</v>
      </c>
      <c r="C14" s="52">
        <v>0.9</v>
      </c>
      <c r="D14" s="52">
        <v>0</v>
      </c>
      <c r="E14" s="52">
        <v>26.1</v>
      </c>
      <c r="F14" s="52">
        <v>106.2</v>
      </c>
      <c r="G14" s="73"/>
      <c r="H14" s="193"/>
      <c r="I14" s="84"/>
    </row>
    <row r="15" spans="1:9" ht="15.75">
      <c r="A15" s="61" t="s">
        <v>487</v>
      </c>
      <c r="B15" s="52">
        <v>180</v>
      </c>
      <c r="C15" s="52">
        <v>0.9</v>
      </c>
      <c r="D15" s="52">
        <v>0</v>
      </c>
      <c r="E15" s="52">
        <v>26.1</v>
      </c>
      <c r="F15" s="52">
        <v>106.2</v>
      </c>
      <c r="G15" s="73"/>
      <c r="H15" s="193"/>
      <c r="I15" s="84"/>
    </row>
    <row r="16" spans="1:9" ht="15.75">
      <c r="A16" s="61" t="s">
        <v>505</v>
      </c>
      <c r="B16" s="52">
        <v>80</v>
      </c>
      <c r="C16" s="52">
        <v>0.3</v>
      </c>
      <c r="D16" s="52">
        <v>0.3</v>
      </c>
      <c r="E16" s="52">
        <v>8.3</v>
      </c>
      <c r="F16" s="52">
        <v>36</v>
      </c>
      <c r="G16" s="73">
        <f>розкладка!D883</f>
        <v>1.932</v>
      </c>
      <c r="H16" s="193"/>
      <c r="I16" s="84"/>
    </row>
    <row r="17" spans="1:9" ht="15.75">
      <c r="A17" s="61" t="s">
        <v>0</v>
      </c>
      <c r="B17" s="52">
        <v>80</v>
      </c>
      <c r="C17" s="52">
        <v>1.2</v>
      </c>
      <c r="D17" s="52">
        <v>0.1</v>
      </c>
      <c r="E17" s="52">
        <v>17.4</v>
      </c>
      <c r="F17" s="52">
        <v>71</v>
      </c>
      <c r="G17" s="73"/>
      <c r="H17" s="193"/>
      <c r="I17" s="84"/>
    </row>
    <row r="18" spans="1:9" ht="15.75">
      <c r="A18" s="61" t="s">
        <v>1</v>
      </c>
      <c r="B18" s="52">
        <v>80</v>
      </c>
      <c r="C18" s="52">
        <v>0.7</v>
      </c>
      <c r="D18" s="52">
        <v>0.2</v>
      </c>
      <c r="E18" s="52">
        <v>7.6</v>
      </c>
      <c r="F18" s="52">
        <v>32</v>
      </c>
      <c r="G18" s="73"/>
      <c r="H18" s="193"/>
      <c r="I18" s="84"/>
    </row>
    <row r="19" spans="1:8" ht="15.75">
      <c r="A19" s="240" t="s">
        <v>171</v>
      </c>
      <c r="B19" s="85">
        <f aca="true" t="shared" si="0" ref="B19:G19">SUM(B7:B18)</f>
        <v>1425</v>
      </c>
      <c r="C19" s="85">
        <f t="shared" si="0"/>
        <v>18.709999999999997</v>
      </c>
      <c r="D19" s="85">
        <f t="shared" si="0"/>
        <v>15.64</v>
      </c>
      <c r="E19" s="85">
        <f t="shared" si="0"/>
        <v>197.84</v>
      </c>
      <c r="F19" s="85">
        <f t="shared" si="0"/>
        <v>995.7500000000001</v>
      </c>
      <c r="G19" s="86">
        <f t="shared" si="0"/>
        <v>22.723678499999995</v>
      </c>
      <c r="H19" s="205"/>
    </row>
    <row r="20" spans="1:8" ht="15.75">
      <c r="A20" s="72" t="s">
        <v>2</v>
      </c>
      <c r="B20" s="52"/>
      <c r="C20" s="52"/>
      <c r="D20" s="52"/>
      <c r="E20" s="52"/>
      <c r="F20" s="52"/>
      <c r="G20" s="73"/>
      <c r="H20" s="193"/>
    </row>
    <row r="21" spans="1:9" ht="31.5">
      <c r="A21" s="61" t="s">
        <v>10</v>
      </c>
      <c r="B21" s="52">
        <f>розкладка!C95</f>
        <v>180</v>
      </c>
      <c r="C21" s="52">
        <v>2.19</v>
      </c>
      <c r="D21" s="52">
        <v>4.97</v>
      </c>
      <c r="E21" s="52">
        <v>16.2</v>
      </c>
      <c r="F21" s="52">
        <v>116.9</v>
      </c>
      <c r="G21" s="73">
        <f>розкладка!D95</f>
        <v>2.1017050000000004</v>
      </c>
      <c r="H21" s="193"/>
      <c r="I21" s="84"/>
    </row>
    <row r="22" spans="1:9" ht="31.5">
      <c r="A22" s="61" t="s">
        <v>166</v>
      </c>
      <c r="B22" s="52">
        <f>розкладка!C329</f>
        <v>70</v>
      </c>
      <c r="C22" s="52">
        <v>13.05</v>
      </c>
      <c r="D22" s="52">
        <v>8.85</v>
      </c>
      <c r="E22" s="52">
        <v>14.55</v>
      </c>
      <c r="F22" s="52">
        <v>190.15</v>
      </c>
      <c r="G22" s="73">
        <f>розкладка!D329</f>
        <v>7.858389999999998</v>
      </c>
      <c r="H22" s="193"/>
      <c r="I22" s="84"/>
    </row>
    <row r="23" spans="1:9" ht="31.5">
      <c r="A23" s="61" t="s">
        <v>370</v>
      </c>
      <c r="B23" s="52">
        <f>розкладка!C237</f>
        <v>100</v>
      </c>
      <c r="C23" s="52">
        <v>5.3</v>
      </c>
      <c r="D23" s="52">
        <v>5.79</v>
      </c>
      <c r="E23" s="52">
        <v>21.03</v>
      </c>
      <c r="F23" s="52">
        <v>159.26</v>
      </c>
      <c r="G23" s="73">
        <f>розкладка!D237</f>
        <v>3.6622049999999997</v>
      </c>
      <c r="H23" s="193"/>
      <c r="I23" s="84"/>
    </row>
    <row r="24" spans="1:9" ht="15.75">
      <c r="A24" s="61" t="s">
        <v>82</v>
      </c>
      <c r="B24" s="52">
        <v>30</v>
      </c>
      <c r="C24" s="52">
        <v>2.1</v>
      </c>
      <c r="D24" s="52">
        <v>2.4</v>
      </c>
      <c r="E24" s="52">
        <v>9.9</v>
      </c>
      <c r="F24" s="52">
        <v>71</v>
      </c>
      <c r="G24" s="73">
        <f>розкладка!D801</f>
        <v>0.5955</v>
      </c>
      <c r="H24" s="193"/>
      <c r="I24" s="84"/>
    </row>
    <row r="25" spans="1:9" ht="15.75">
      <c r="A25" s="61" t="s">
        <v>324</v>
      </c>
      <c r="B25" s="52">
        <f>розкладка!C827</f>
        <v>180</v>
      </c>
      <c r="C25" s="52"/>
      <c r="D25" s="52"/>
      <c r="E25" s="52"/>
      <c r="F25" s="52"/>
      <c r="G25" s="73">
        <f>розкладка!D827</f>
        <v>0.126</v>
      </c>
      <c r="H25" s="193"/>
      <c r="I25" s="84"/>
    </row>
    <row r="26" spans="1:8" ht="15.75">
      <c r="A26" s="240" t="s">
        <v>171</v>
      </c>
      <c r="B26" s="85">
        <f aca="true" t="shared" si="1" ref="B26:G26">SUM(B21:B25)</f>
        <v>560</v>
      </c>
      <c r="C26" s="85">
        <f t="shared" si="1"/>
        <v>22.64</v>
      </c>
      <c r="D26" s="85">
        <f t="shared" si="1"/>
        <v>22.009999999999998</v>
      </c>
      <c r="E26" s="85">
        <f t="shared" si="1"/>
        <v>61.68</v>
      </c>
      <c r="F26" s="85">
        <f t="shared" si="1"/>
        <v>537.31</v>
      </c>
      <c r="G26" s="86">
        <f t="shared" si="1"/>
        <v>14.343799999999998</v>
      </c>
      <c r="H26" s="205"/>
    </row>
    <row r="27" spans="1:8" ht="15.75">
      <c r="A27" s="72" t="s">
        <v>7</v>
      </c>
      <c r="B27" s="72"/>
      <c r="C27" s="72"/>
      <c r="D27" s="72"/>
      <c r="E27" s="72"/>
      <c r="F27" s="72"/>
      <c r="G27" s="90"/>
      <c r="H27" s="204"/>
    </row>
    <row r="28" spans="1:9" ht="15.75">
      <c r="A28" s="61" t="s">
        <v>8</v>
      </c>
      <c r="B28" s="52">
        <v>50</v>
      </c>
      <c r="C28" s="52"/>
      <c r="D28" s="52"/>
      <c r="E28" s="52"/>
      <c r="F28" s="52"/>
      <c r="G28" s="73">
        <f>розкладка!D818</f>
        <v>2.54625</v>
      </c>
      <c r="H28" s="193"/>
      <c r="I28" s="84"/>
    </row>
    <row r="29" spans="1:9" ht="15.75">
      <c r="A29" s="61" t="s">
        <v>411</v>
      </c>
      <c r="B29" s="52">
        <f>розкладка!C858</f>
        <v>120</v>
      </c>
      <c r="C29" s="52">
        <v>4.5</v>
      </c>
      <c r="D29" s="52">
        <v>4</v>
      </c>
      <c r="E29" s="52">
        <v>7.6</v>
      </c>
      <c r="F29" s="52">
        <v>83</v>
      </c>
      <c r="G29" s="73">
        <f>розкладка!D858</f>
        <v>3.5204400000000002</v>
      </c>
      <c r="H29" s="193"/>
      <c r="I29" s="84"/>
    </row>
    <row r="30" spans="1:8" ht="15.75">
      <c r="A30" s="240" t="s">
        <v>171</v>
      </c>
      <c r="B30" s="85">
        <f aca="true" t="shared" si="2" ref="B30:G30">SUM(B28:B29)</f>
        <v>170</v>
      </c>
      <c r="C30" s="85">
        <f t="shared" si="2"/>
        <v>4.5</v>
      </c>
      <c r="D30" s="85">
        <f t="shared" si="2"/>
        <v>4</v>
      </c>
      <c r="E30" s="85">
        <f t="shared" si="2"/>
        <v>7.6</v>
      </c>
      <c r="F30" s="85">
        <f t="shared" si="2"/>
        <v>83</v>
      </c>
      <c r="G30" s="86">
        <f t="shared" si="2"/>
        <v>6.06669</v>
      </c>
      <c r="H30" s="86">
        <f>G19+G26+G30</f>
        <v>43.134168499999994</v>
      </c>
    </row>
    <row r="31" spans="1:8" ht="18.75">
      <c r="A31" s="76" t="s">
        <v>172</v>
      </c>
      <c r="B31" s="76"/>
      <c r="C31" s="76"/>
      <c r="D31" s="76"/>
      <c r="E31" s="76"/>
      <c r="F31" s="76"/>
      <c r="G31" s="89"/>
      <c r="H31" s="203"/>
    </row>
    <row r="32" spans="1:8" ht="15.75">
      <c r="A32" s="72" t="s">
        <v>369</v>
      </c>
      <c r="B32" s="72"/>
      <c r="C32" s="72"/>
      <c r="D32" s="72"/>
      <c r="E32" s="72"/>
      <c r="F32" s="72"/>
      <c r="G32" s="90"/>
      <c r="H32" s="204"/>
    </row>
    <row r="33" spans="1:9" ht="15.75">
      <c r="A33" s="61" t="s">
        <v>230</v>
      </c>
      <c r="B33" s="52">
        <f>розкладка!C14</f>
        <v>80</v>
      </c>
      <c r="C33" s="52">
        <v>3.4</v>
      </c>
      <c r="D33" s="52">
        <v>5.4</v>
      </c>
      <c r="E33" s="52">
        <v>5.9</v>
      </c>
      <c r="F33" s="52">
        <v>84.1</v>
      </c>
      <c r="G33" s="73">
        <f>розкладка!D14</f>
        <v>3.76194</v>
      </c>
      <c r="H33" s="193"/>
      <c r="I33" s="84"/>
    </row>
    <row r="34" spans="1:9" ht="15.75">
      <c r="A34" s="61" t="s">
        <v>371</v>
      </c>
      <c r="B34" s="52">
        <f>розкладка!C200</f>
        <v>100</v>
      </c>
      <c r="C34" s="52">
        <v>4.02</v>
      </c>
      <c r="D34" s="52">
        <v>1.98</v>
      </c>
      <c r="E34" s="52">
        <v>21.02</v>
      </c>
      <c r="F34" s="52">
        <v>119.4</v>
      </c>
      <c r="G34" s="73">
        <f>розкладка!D200</f>
        <v>1.6290049999999998</v>
      </c>
      <c r="H34" s="193"/>
      <c r="I34" s="84"/>
    </row>
    <row r="35" spans="1:9" ht="15.75">
      <c r="A35" s="61" t="s">
        <v>356</v>
      </c>
      <c r="B35" s="73">
        <f>розкладка!C573</f>
        <v>70</v>
      </c>
      <c r="C35" s="52">
        <v>13.22</v>
      </c>
      <c r="D35" s="52">
        <v>4.34</v>
      </c>
      <c r="E35" s="52">
        <v>5.43</v>
      </c>
      <c r="F35" s="52">
        <v>115.59</v>
      </c>
      <c r="G35" s="73">
        <f>розкладка!D573</f>
        <v>8.02478</v>
      </c>
      <c r="H35" s="193"/>
      <c r="I35" s="84"/>
    </row>
    <row r="36" spans="1:9" ht="15.75">
      <c r="A36" s="61" t="s">
        <v>82</v>
      </c>
      <c r="B36" s="52">
        <v>30</v>
      </c>
      <c r="C36" s="52">
        <v>2.1</v>
      </c>
      <c r="D36" s="52">
        <v>2.4</v>
      </c>
      <c r="E36" s="52">
        <v>9.9</v>
      </c>
      <c r="F36" s="52">
        <v>71</v>
      </c>
      <c r="G36" s="73">
        <f>розкладка!D801</f>
        <v>0.5955</v>
      </c>
      <c r="H36" s="193"/>
      <c r="I36" s="84"/>
    </row>
    <row r="37" spans="1:9" ht="15.75">
      <c r="A37" s="61" t="s">
        <v>176</v>
      </c>
      <c r="B37" s="52">
        <f>розкладка!C853</f>
        <v>125</v>
      </c>
      <c r="C37" s="52"/>
      <c r="D37" s="52"/>
      <c r="E37" s="52"/>
      <c r="F37" s="52"/>
      <c r="G37" s="73">
        <f>розкладка!D853</f>
        <v>4.843125</v>
      </c>
      <c r="H37" s="193"/>
      <c r="I37" s="84"/>
    </row>
    <row r="38" spans="1:9" ht="15.75">
      <c r="A38" s="61" t="s">
        <v>505</v>
      </c>
      <c r="B38" s="52">
        <v>80</v>
      </c>
      <c r="C38" s="52">
        <v>0.3</v>
      </c>
      <c r="D38" s="52">
        <v>0.3</v>
      </c>
      <c r="E38" s="52">
        <v>8.3</v>
      </c>
      <c r="F38" s="52">
        <v>36</v>
      </c>
      <c r="G38" s="73">
        <f>розкладка!D883</f>
        <v>1.932</v>
      </c>
      <c r="H38" s="193"/>
      <c r="I38" s="84"/>
    </row>
    <row r="39" spans="1:9" ht="15.75">
      <c r="A39" s="61" t="s">
        <v>0</v>
      </c>
      <c r="B39" s="52">
        <v>80</v>
      </c>
      <c r="C39" s="52">
        <v>1.2</v>
      </c>
      <c r="D39" s="52">
        <v>0.1</v>
      </c>
      <c r="E39" s="52">
        <v>17.4</v>
      </c>
      <c r="F39" s="52">
        <v>71</v>
      </c>
      <c r="G39" s="73"/>
      <c r="H39" s="193"/>
      <c r="I39" s="84"/>
    </row>
    <row r="40" spans="1:9" ht="15.75">
      <c r="A40" s="61" t="s">
        <v>1</v>
      </c>
      <c r="B40" s="52">
        <v>80</v>
      </c>
      <c r="C40" s="52">
        <v>0.7</v>
      </c>
      <c r="D40" s="52">
        <v>0.2</v>
      </c>
      <c r="E40" s="52">
        <v>7.6</v>
      </c>
      <c r="F40" s="52">
        <v>32</v>
      </c>
      <c r="G40" s="73"/>
      <c r="H40" s="193"/>
      <c r="I40" s="84"/>
    </row>
    <row r="41" spans="1:8" ht="15.75">
      <c r="A41" s="240" t="s">
        <v>171</v>
      </c>
      <c r="B41" s="85">
        <f aca="true" t="shared" si="3" ref="B41:G41">SUM(B33:B40)</f>
        <v>645</v>
      </c>
      <c r="C41" s="85">
        <f t="shared" si="3"/>
        <v>24.94</v>
      </c>
      <c r="D41" s="85">
        <f t="shared" si="3"/>
        <v>14.72</v>
      </c>
      <c r="E41" s="85">
        <f t="shared" si="3"/>
        <v>75.54999999999998</v>
      </c>
      <c r="F41" s="85">
        <f t="shared" si="3"/>
        <v>529.09</v>
      </c>
      <c r="G41" s="86">
        <f t="shared" si="3"/>
        <v>20.78635</v>
      </c>
      <c r="H41" s="205"/>
    </row>
    <row r="42" spans="1:8" ht="15.75">
      <c r="A42" s="72" t="s">
        <v>2</v>
      </c>
      <c r="B42" s="72"/>
      <c r="C42" s="72"/>
      <c r="D42" s="72"/>
      <c r="E42" s="72"/>
      <c r="F42" s="72"/>
      <c r="G42" s="90"/>
      <c r="H42" s="204"/>
    </row>
    <row r="43" spans="1:9" ht="31.5">
      <c r="A43" s="59" t="s">
        <v>372</v>
      </c>
      <c r="B43" s="52">
        <f>розкладка!C108</f>
        <v>180</v>
      </c>
      <c r="C43" s="52">
        <v>2.02</v>
      </c>
      <c r="D43" s="52">
        <v>4.38</v>
      </c>
      <c r="E43" s="52">
        <v>11.92</v>
      </c>
      <c r="F43" s="52">
        <v>93.52</v>
      </c>
      <c r="G43" s="73">
        <f>розкладка!D108</f>
        <v>1.355925</v>
      </c>
      <c r="H43" s="193"/>
      <c r="I43" s="84"/>
    </row>
    <row r="44" spans="1:9" ht="15.75">
      <c r="A44" s="61" t="s">
        <v>442</v>
      </c>
      <c r="B44" s="52">
        <f>розкладка!C547</f>
        <v>120</v>
      </c>
      <c r="C44" s="52">
        <v>14.91</v>
      </c>
      <c r="D44" s="52">
        <v>6.68</v>
      </c>
      <c r="E44" s="52">
        <v>20.09</v>
      </c>
      <c r="F44" s="52">
        <v>200.68</v>
      </c>
      <c r="G44" s="73">
        <f>розкладка!D547</f>
        <v>13.824212500000002</v>
      </c>
      <c r="H44" s="193"/>
      <c r="I44" s="84"/>
    </row>
    <row r="45" spans="1:9" ht="15.75">
      <c r="A45" s="59" t="s">
        <v>257</v>
      </c>
      <c r="B45" s="52">
        <f>розкладка!C40</f>
        <v>75</v>
      </c>
      <c r="C45" s="52">
        <v>1.05</v>
      </c>
      <c r="D45" s="52">
        <v>4.05</v>
      </c>
      <c r="E45" s="52">
        <v>6</v>
      </c>
      <c r="F45" s="52">
        <v>59.25</v>
      </c>
      <c r="G45" s="73">
        <f>розкладка!D40</f>
        <v>2.4894</v>
      </c>
      <c r="H45" s="193"/>
      <c r="I45" s="84"/>
    </row>
    <row r="46" spans="1:9" ht="15.75">
      <c r="A46" s="61" t="s">
        <v>82</v>
      </c>
      <c r="B46" s="52">
        <v>30</v>
      </c>
      <c r="C46" s="52">
        <v>2.1</v>
      </c>
      <c r="D46" s="52">
        <v>2.4</v>
      </c>
      <c r="E46" s="52">
        <v>9.9</v>
      </c>
      <c r="F46" s="52">
        <v>71</v>
      </c>
      <c r="G46" s="73">
        <f>розкладка!D805</f>
        <v>0.5955</v>
      </c>
      <c r="H46" s="193"/>
      <c r="I46" s="84"/>
    </row>
    <row r="47" spans="1:9" ht="15.75">
      <c r="A47" s="61" t="s">
        <v>324</v>
      </c>
      <c r="B47" s="52">
        <f>розкладка!C827</f>
        <v>180</v>
      </c>
      <c r="C47" s="52"/>
      <c r="D47" s="52"/>
      <c r="E47" s="52"/>
      <c r="F47" s="52"/>
      <c r="G47" s="73">
        <f>розкладка!D827</f>
        <v>0.126</v>
      </c>
      <c r="H47" s="193"/>
      <c r="I47" s="84"/>
    </row>
    <row r="48" spans="1:8" ht="15.75">
      <c r="A48" s="240" t="s">
        <v>171</v>
      </c>
      <c r="B48" s="85">
        <f aca="true" t="shared" si="4" ref="B48:G48">SUM(B43:B47)</f>
        <v>585</v>
      </c>
      <c r="C48" s="85">
        <f t="shared" si="4"/>
        <v>20.080000000000002</v>
      </c>
      <c r="D48" s="85">
        <f t="shared" si="4"/>
        <v>17.509999999999998</v>
      </c>
      <c r="E48" s="85">
        <f t="shared" si="4"/>
        <v>47.91</v>
      </c>
      <c r="F48" s="85">
        <f t="shared" si="4"/>
        <v>424.45</v>
      </c>
      <c r="G48" s="86">
        <f t="shared" si="4"/>
        <v>18.391037500000003</v>
      </c>
      <c r="H48" s="205"/>
    </row>
    <row r="49" spans="1:8" ht="15.75">
      <c r="A49" s="72" t="s">
        <v>7</v>
      </c>
      <c r="B49" s="72"/>
      <c r="C49" s="72"/>
      <c r="D49" s="72"/>
      <c r="E49" s="72"/>
      <c r="F49" s="72"/>
      <c r="G49" s="90"/>
      <c r="H49" s="204"/>
    </row>
    <row r="50" spans="1:9" ht="15.75">
      <c r="A50" s="61" t="s">
        <v>400</v>
      </c>
      <c r="B50" s="23" t="str">
        <f>розкладка!C697</f>
        <v>80/15</v>
      </c>
      <c r="C50" s="23">
        <v>13.46</v>
      </c>
      <c r="D50" s="23">
        <v>6.56</v>
      </c>
      <c r="E50" s="23">
        <v>35.17</v>
      </c>
      <c r="F50" s="122">
        <v>252.23</v>
      </c>
      <c r="G50" s="113">
        <f>розкладка!D697</f>
        <v>8.406234</v>
      </c>
      <c r="H50" s="246"/>
      <c r="I50" s="84"/>
    </row>
    <row r="51" spans="1:9" ht="15.75">
      <c r="A51" s="61" t="s">
        <v>6</v>
      </c>
      <c r="B51" s="52">
        <f>розкладка!C863</f>
        <v>160</v>
      </c>
      <c r="C51" s="52">
        <v>0.23</v>
      </c>
      <c r="D51" s="52">
        <v>0</v>
      </c>
      <c r="E51" s="52">
        <v>10.5</v>
      </c>
      <c r="F51" s="52">
        <v>39.05</v>
      </c>
      <c r="G51" s="73">
        <f>розкладка!D863</f>
        <v>1.33245</v>
      </c>
      <c r="H51" s="193"/>
      <c r="I51" s="84"/>
    </row>
    <row r="52" spans="1:9" ht="15.75">
      <c r="A52" s="61" t="s">
        <v>505</v>
      </c>
      <c r="B52" s="52">
        <f>розкладка!C883</f>
        <v>80</v>
      </c>
      <c r="C52" s="52">
        <v>0.3</v>
      </c>
      <c r="D52" s="52">
        <v>0.3</v>
      </c>
      <c r="E52" s="52">
        <v>8.3</v>
      </c>
      <c r="F52" s="52">
        <v>36</v>
      </c>
      <c r="G52" s="73">
        <f>розкладка!D883</f>
        <v>1.932</v>
      </c>
      <c r="H52" s="193"/>
      <c r="I52" s="84"/>
    </row>
    <row r="53" spans="1:9" ht="15.75">
      <c r="A53" s="61" t="s">
        <v>0</v>
      </c>
      <c r="B53" s="52">
        <v>80</v>
      </c>
      <c r="C53" s="52">
        <v>1.2</v>
      </c>
      <c r="D53" s="52">
        <v>0.1</v>
      </c>
      <c r="E53" s="52">
        <v>17.4</v>
      </c>
      <c r="F53" s="52">
        <v>71</v>
      </c>
      <c r="G53" s="73"/>
      <c r="H53" s="193"/>
      <c r="I53" s="84"/>
    </row>
    <row r="54" spans="1:9" ht="15.75">
      <c r="A54" s="61" t="s">
        <v>1</v>
      </c>
      <c r="B54" s="52">
        <v>80</v>
      </c>
      <c r="C54" s="52">
        <v>0.7</v>
      </c>
      <c r="D54" s="52">
        <v>0.2</v>
      </c>
      <c r="E54" s="52">
        <v>7.6</v>
      </c>
      <c r="F54" s="52">
        <v>32</v>
      </c>
      <c r="G54" s="73"/>
      <c r="H54" s="193"/>
      <c r="I54" s="84"/>
    </row>
    <row r="55" spans="1:8" ht="15.75">
      <c r="A55" s="240" t="s">
        <v>171</v>
      </c>
      <c r="B55" s="85">
        <f aca="true" t="shared" si="5" ref="B55:G55">SUM(B50:B54)</f>
        <v>400</v>
      </c>
      <c r="C55" s="85">
        <f t="shared" si="5"/>
        <v>15.89</v>
      </c>
      <c r="D55" s="85">
        <f t="shared" si="5"/>
        <v>7.159999999999999</v>
      </c>
      <c r="E55" s="85">
        <f t="shared" si="5"/>
        <v>78.97</v>
      </c>
      <c r="F55" s="85">
        <f t="shared" si="5"/>
        <v>430.28</v>
      </c>
      <c r="G55" s="86">
        <f t="shared" si="5"/>
        <v>11.670684</v>
      </c>
      <c r="H55" s="86">
        <f>G41+G48+G55</f>
        <v>50.8480715</v>
      </c>
    </row>
    <row r="56" spans="1:8" ht="18.75">
      <c r="A56" s="76" t="s">
        <v>174</v>
      </c>
      <c r="B56" s="76"/>
      <c r="C56" s="76"/>
      <c r="D56" s="76"/>
      <c r="E56" s="76"/>
      <c r="F56" s="76"/>
      <c r="G56" s="89"/>
      <c r="H56" s="203"/>
    </row>
    <row r="57" spans="1:8" ht="15.75">
      <c r="A57" s="72" t="s">
        <v>369</v>
      </c>
      <c r="B57" s="72"/>
      <c r="C57" s="72"/>
      <c r="D57" s="72"/>
      <c r="E57" s="72"/>
      <c r="F57" s="72"/>
      <c r="G57" s="90"/>
      <c r="H57" s="204"/>
    </row>
    <row r="58" spans="1:9" ht="15.75">
      <c r="A58" s="59" t="s">
        <v>150</v>
      </c>
      <c r="B58" s="52">
        <f>розкладка!C6</f>
        <v>100</v>
      </c>
      <c r="C58" s="52">
        <v>1.2</v>
      </c>
      <c r="D58" s="52">
        <v>2.6</v>
      </c>
      <c r="E58" s="52">
        <v>4.4</v>
      </c>
      <c r="F58" s="52">
        <v>48</v>
      </c>
      <c r="G58" s="73">
        <f>розкладка!D6</f>
        <v>2.0031899999999996</v>
      </c>
      <c r="H58" s="193"/>
      <c r="I58" s="84"/>
    </row>
    <row r="59" spans="1:9" ht="31.5">
      <c r="A59" s="59" t="s">
        <v>135</v>
      </c>
      <c r="B59" s="52">
        <f>розкладка!C597</f>
        <v>60</v>
      </c>
      <c r="C59" s="52">
        <v>8.5</v>
      </c>
      <c r="D59" s="52">
        <v>2.8</v>
      </c>
      <c r="E59" s="52">
        <v>1.7</v>
      </c>
      <c r="F59" s="52">
        <v>60.9</v>
      </c>
      <c r="G59" s="73">
        <f>розкладка!D597</f>
        <v>5.89472</v>
      </c>
      <c r="H59" s="193"/>
      <c r="I59" s="84"/>
    </row>
    <row r="60" spans="1:9" ht="15.75">
      <c r="A60" s="211" t="s">
        <v>443</v>
      </c>
      <c r="B60" s="52">
        <f>розкладка!C261</f>
        <v>100</v>
      </c>
      <c r="C60" s="52">
        <v>3.7</v>
      </c>
      <c r="D60" s="52">
        <v>2.9</v>
      </c>
      <c r="E60" s="87">
        <v>30.2</v>
      </c>
      <c r="F60" s="52">
        <v>163.6</v>
      </c>
      <c r="G60" s="73">
        <f>розкладка!D261</f>
        <v>1.8509399999999998</v>
      </c>
      <c r="H60" s="193"/>
      <c r="I60" s="84"/>
    </row>
    <row r="61" spans="1:9" ht="15.75">
      <c r="A61" s="59" t="s">
        <v>130</v>
      </c>
      <c r="B61" s="52">
        <f>розкладка!C847</f>
        <v>160</v>
      </c>
      <c r="C61" s="52">
        <v>6.02</v>
      </c>
      <c r="D61" s="52">
        <v>5.1</v>
      </c>
      <c r="E61" s="52">
        <v>9.67</v>
      </c>
      <c r="F61" s="52">
        <v>107.04</v>
      </c>
      <c r="G61" s="73">
        <f>розкладка!D847</f>
        <v>2.709</v>
      </c>
      <c r="H61" s="193"/>
      <c r="I61" s="84"/>
    </row>
    <row r="62" spans="1:9" ht="15.75">
      <c r="A62" s="61" t="s">
        <v>82</v>
      </c>
      <c r="B62" s="52">
        <v>30</v>
      </c>
      <c r="C62" s="52">
        <v>2.1</v>
      </c>
      <c r="D62" s="52">
        <v>2.4</v>
      </c>
      <c r="E62" s="52">
        <v>9.9</v>
      </c>
      <c r="F62" s="52">
        <v>71</v>
      </c>
      <c r="G62" s="73">
        <f>розкладка!D801</f>
        <v>0.5955</v>
      </c>
      <c r="H62" s="193"/>
      <c r="I62" s="84"/>
    </row>
    <row r="63" spans="1:9" ht="15.75">
      <c r="A63" s="61" t="s">
        <v>505</v>
      </c>
      <c r="B63" s="52">
        <v>80</v>
      </c>
      <c r="C63" s="52">
        <v>0.3</v>
      </c>
      <c r="D63" s="52">
        <v>0.3</v>
      </c>
      <c r="E63" s="52">
        <v>8.3</v>
      </c>
      <c r="F63" s="52">
        <v>36</v>
      </c>
      <c r="G63" s="73">
        <f>розкладка!D883</f>
        <v>1.932</v>
      </c>
      <c r="H63" s="193"/>
      <c r="I63" s="84"/>
    </row>
    <row r="64" spans="1:9" ht="15.75">
      <c r="A64" s="61" t="s">
        <v>0</v>
      </c>
      <c r="B64" s="52">
        <v>80</v>
      </c>
      <c r="C64" s="52">
        <v>1.2</v>
      </c>
      <c r="D64" s="52">
        <v>0.1</v>
      </c>
      <c r="E64" s="52">
        <v>17.4</v>
      </c>
      <c r="F64" s="52">
        <v>71</v>
      </c>
      <c r="G64" s="73"/>
      <c r="H64" s="193"/>
      <c r="I64" s="84"/>
    </row>
    <row r="65" spans="1:9" ht="15.75">
      <c r="A65" s="61" t="s">
        <v>1</v>
      </c>
      <c r="B65" s="52">
        <v>80</v>
      </c>
      <c r="C65" s="52">
        <v>0.7</v>
      </c>
      <c r="D65" s="52">
        <v>0.2</v>
      </c>
      <c r="E65" s="52">
        <v>7.6</v>
      </c>
      <c r="F65" s="52">
        <v>32</v>
      </c>
      <c r="G65" s="73"/>
      <c r="H65" s="193"/>
      <c r="I65" s="84"/>
    </row>
    <row r="66" spans="1:8" ht="15.75">
      <c r="A66" s="240" t="s">
        <v>171</v>
      </c>
      <c r="B66" s="85">
        <f aca="true" t="shared" si="6" ref="B66:G66">SUM(B58:B65)</f>
        <v>690</v>
      </c>
      <c r="C66" s="85">
        <f t="shared" si="6"/>
        <v>23.72</v>
      </c>
      <c r="D66" s="85">
        <f t="shared" si="6"/>
        <v>16.400000000000002</v>
      </c>
      <c r="E66" s="85">
        <f t="shared" si="6"/>
        <v>89.16999999999999</v>
      </c>
      <c r="F66" s="85">
        <f t="shared" si="6"/>
        <v>589.54</v>
      </c>
      <c r="G66" s="86">
        <f t="shared" si="6"/>
        <v>14.985349999999999</v>
      </c>
      <c r="H66" s="205"/>
    </row>
    <row r="67" spans="1:8" ht="15.75">
      <c r="A67" s="72" t="s">
        <v>2</v>
      </c>
      <c r="B67" s="72"/>
      <c r="C67" s="72"/>
      <c r="D67" s="72"/>
      <c r="E67" s="72"/>
      <c r="F67" s="72"/>
      <c r="G67" s="90"/>
      <c r="H67" s="204"/>
    </row>
    <row r="68" spans="1:9" ht="15.75">
      <c r="A68" s="59" t="s">
        <v>3</v>
      </c>
      <c r="B68" s="52">
        <f>розкладка!C59</f>
        <v>160</v>
      </c>
      <c r="C68" s="52">
        <v>2.2</v>
      </c>
      <c r="D68" s="52">
        <v>3.5</v>
      </c>
      <c r="E68" s="52">
        <v>14.6</v>
      </c>
      <c r="F68" s="52">
        <v>98</v>
      </c>
      <c r="G68" s="73">
        <f>розкладка!D59</f>
        <v>1.6790790000000002</v>
      </c>
      <c r="H68" s="193"/>
      <c r="I68" s="84"/>
    </row>
    <row r="69" spans="1:9" ht="31.5">
      <c r="A69" s="59" t="s">
        <v>482</v>
      </c>
      <c r="B69" s="52">
        <f>розкладка!C356</f>
        <v>80</v>
      </c>
      <c r="C69" s="52">
        <v>15.9</v>
      </c>
      <c r="D69" s="52">
        <v>7.3</v>
      </c>
      <c r="E69" s="52">
        <v>5.1</v>
      </c>
      <c r="F69" s="52">
        <v>149</v>
      </c>
      <c r="G69" s="73">
        <f>розкладка!D356</f>
        <v>12.764315300000002</v>
      </c>
      <c r="H69" s="193"/>
      <c r="I69" s="84"/>
    </row>
    <row r="70" spans="1:9" ht="15.75">
      <c r="A70" s="61" t="s">
        <v>444</v>
      </c>
      <c r="B70" s="52">
        <f>розкладка!C245</f>
        <v>100</v>
      </c>
      <c r="C70" s="52">
        <v>3.05</v>
      </c>
      <c r="D70" s="52">
        <v>2.14</v>
      </c>
      <c r="E70" s="52">
        <v>18.9</v>
      </c>
      <c r="F70" s="52">
        <v>108.65</v>
      </c>
      <c r="G70" s="73">
        <f>розкладка!D245</f>
        <v>1.094205</v>
      </c>
      <c r="H70" s="193"/>
      <c r="I70" s="84"/>
    </row>
    <row r="71" spans="1:9" ht="15.75">
      <c r="A71" s="61" t="s">
        <v>483</v>
      </c>
      <c r="B71" s="52">
        <f>розкладка!C822</f>
        <v>180</v>
      </c>
      <c r="C71" s="52">
        <v>0.9</v>
      </c>
      <c r="D71" s="52">
        <v>0</v>
      </c>
      <c r="E71" s="52">
        <v>26.1</v>
      </c>
      <c r="F71" s="52">
        <v>106.2</v>
      </c>
      <c r="G71" s="73">
        <f>розкладка!D822</f>
        <v>4.536</v>
      </c>
      <c r="H71" s="193"/>
      <c r="I71" s="84"/>
    </row>
    <row r="72" spans="1:9" ht="15.75">
      <c r="A72" s="61" t="s">
        <v>469</v>
      </c>
      <c r="B72" s="52">
        <v>180</v>
      </c>
      <c r="C72" s="52">
        <v>0.18</v>
      </c>
      <c r="D72" s="52">
        <v>0</v>
      </c>
      <c r="E72" s="52">
        <v>28.62</v>
      </c>
      <c r="F72" s="52">
        <v>122.4</v>
      </c>
      <c r="G72" s="73"/>
      <c r="H72" s="193"/>
      <c r="I72" s="84"/>
    </row>
    <row r="73" spans="1:9" ht="15.75">
      <c r="A73" s="61" t="s">
        <v>470</v>
      </c>
      <c r="B73" s="52">
        <v>180</v>
      </c>
      <c r="C73" s="52">
        <v>0.72</v>
      </c>
      <c r="D73" s="52">
        <v>0</v>
      </c>
      <c r="E73" s="52">
        <v>18.54</v>
      </c>
      <c r="F73" s="52">
        <v>75.6</v>
      </c>
      <c r="G73" s="73"/>
      <c r="H73" s="193"/>
      <c r="I73" s="84"/>
    </row>
    <row r="74" spans="1:9" ht="15.75">
      <c r="A74" s="61" t="s">
        <v>471</v>
      </c>
      <c r="B74" s="52">
        <v>180</v>
      </c>
      <c r="C74" s="52">
        <v>0.9</v>
      </c>
      <c r="D74" s="52">
        <v>0</v>
      </c>
      <c r="E74" s="52">
        <v>26.1</v>
      </c>
      <c r="F74" s="52">
        <v>106.2</v>
      </c>
      <c r="G74" s="73"/>
      <c r="H74" s="193"/>
      <c r="I74" s="84"/>
    </row>
    <row r="75" spans="1:9" ht="15.75">
      <c r="A75" s="61" t="s">
        <v>472</v>
      </c>
      <c r="B75" s="52">
        <v>180</v>
      </c>
      <c r="C75" s="52">
        <v>0.9</v>
      </c>
      <c r="D75" s="52">
        <v>0</v>
      </c>
      <c r="E75" s="52">
        <v>26.1</v>
      </c>
      <c r="F75" s="52">
        <v>106.2</v>
      </c>
      <c r="G75" s="73"/>
      <c r="H75" s="193"/>
      <c r="I75" s="84"/>
    </row>
    <row r="76" spans="1:9" ht="15.75">
      <c r="A76" s="61" t="s">
        <v>82</v>
      </c>
      <c r="B76" s="52">
        <v>30</v>
      </c>
      <c r="C76" s="52">
        <v>2.1</v>
      </c>
      <c r="D76" s="52">
        <v>2.4</v>
      </c>
      <c r="E76" s="52">
        <v>9.9</v>
      </c>
      <c r="F76" s="52">
        <v>71</v>
      </c>
      <c r="G76" s="73">
        <f>розкладка!D805</f>
        <v>0.5955</v>
      </c>
      <c r="H76" s="193"/>
      <c r="I76" s="84"/>
    </row>
    <row r="77" spans="1:8" ht="15.75">
      <c r="A77" s="240" t="s">
        <v>171</v>
      </c>
      <c r="B77" s="85">
        <f aca="true" t="shared" si="7" ref="B77:G77">SUM(B68:B76)</f>
        <v>1270</v>
      </c>
      <c r="C77" s="85">
        <f t="shared" si="7"/>
        <v>26.849999999999998</v>
      </c>
      <c r="D77" s="85">
        <f t="shared" si="7"/>
        <v>15.340000000000002</v>
      </c>
      <c r="E77" s="85">
        <f t="shared" si="7"/>
        <v>173.95999999999998</v>
      </c>
      <c r="F77" s="85">
        <f t="shared" si="7"/>
        <v>943.2500000000001</v>
      </c>
      <c r="G77" s="86">
        <f t="shared" si="7"/>
        <v>20.669099300000003</v>
      </c>
      <c r="H77" s="205"/>
    </row>
    <row r="78" spans="1:8" ht="15.75">
      <c r="A78" s="72" t="s">
        <v>7</v>
      </c>
      <c r="B78" s="72"/>
      <c r="C78" s="72"/>
      <c r="D78" s="72"/>
      <c r="E78" s="72"/>
      <c r="F78" s="72"/>
      <c r="G78" s="90"/>
      <c r="H78" s="204"/>
    </row>
    <row r="79" spans="1:9" ht="31.5">
      <c r="A79" s="61" t="s">
        <v>17</v>
      </c>
      <c r="B79" s="52">
        <f>розкладка!C708</f>
        <v>120</v>
      </c>
      <c r="C79" s="52">
        <v>19.14</v>
      </c>
      <c r="D79" s="52">
        <v>13.95</v>
      </c>
      <c r="E79" s="52">
        <v>19.84</v>
      </c>
      <c r="F79" s="52">
        <v>283.03</v>
      </c>
      <c r="G79" s="73">
        <f>розкладка!D708</f>
        <v>11.7098289</v>
      </c>
      <c r="H79" s="193"/>
      <c r="I79" s="84"/>
    </row>
    <row r="80" spans="1:9" ht="15.75">
      <c r="A80" s="61" t="s">
        <v>505</v>
      </c>
      <c r="B80" s="52">
        <f>розкладка!C883</f>
        <v>80</v>
      </c>
      <c r="C80" s="52">
        <v>0.3</v>
      </c>
      <c r="D80" s="52">
        <v>0.3</v>
      </c>
      <c r="E80" s="52">
        <v>8.3</v>
      </c>
      <c r="F80" s="52">
        <v>36</v>
      </c>
      <c r="G80" s="73">
        <f>розкладка!D883</f>
        <v>1.932</v>
      </c>
      <c r="H80" s="193"/>
      <c r="I80" s="84"/>
    </row>
    <row r="81" spans="1:9" ht="15.75">
      <c r="A81" s="61" t="s">
        <v>0</v>
      </c>
      <c r="B81" s="52">
        <v>80</v>
      </c>
      <c r="C81" s="52">
        <v>1.2</v>
      </c>
      <c r="D81" s="52">
        <v>0.1</v>
      </c>
      <c r="E81" s="52">
        <v>17.4</v>
      </c>
      <c r="F81" s="52">
        <v>71</v>
      </c>
      <c r="G81" s="73"/>
      <c r="H81" s="193"/>
      <c r="I81" s="84"/>
    </row>
    <row r="82" spans="1:9" ht="15.75">
      <c r="A82" s="61" t="s">
        <v>1</v>
      </c>
      <c r="B82" s="52">
        <v>80</v>
      </c>
      <c r="C82" s="52">
        <v>0.7</v>
      </c>
      <c r="D82" s="52">
        <v>0.2</v>
      </c>
      <c r="E82" s="52">
        <v>7.6</v>
      </c>
      <c r="F82" s="52">
        <v>32</v>
      </c>
      <c r="G82" s="73"/>
      <c r="H82" s="193"/>
      <c r="I82" s="84"/>
    </row>
    <row r="83" spans="1:8" ht="15.75">
      <c r="A83" s="240" t="s">
        <v>171</v>
      </c>
      <c r="B83" s="85">
        <f aca="true" t="shared" si="8" ref="B83:G83">SUM(B79:B82)</f>
        <v>360</v>
      </c>
      <c r="C83" s="85">
        <f t="shared" si="8"/>
        <v>21.34</v>
      </c>
      <c r="D83" s="85">
        <f t="shared" si="8"/>
        <v>14.549999999999999</v>
      </c>
      <c r="E83" s="85">
        <f t="shared" si="8"/>
        <v>53.14</v>
      </c>
      <c r="F83" s="85">
        <f t="shared" si="8"/>
        <v>422.03</v>
      </c>
      <c r="G83" s="86">
        <f t="shared" si="8"/>
        <v>13.6418289</v>
      </c>
      <c r="H83" s="86">
        <f>G66+G77+G83</f>
        <v>49.2962782</v>
      </c>
    </row>
    <row r="84" spans="1:8" ht="18.75">
      <c r="A84" s="76" t="s">
        <v>177</v>
      </c>
      <c r="B84" s="76"/>
      <c r="C84" s="76"/>
      <c r="D84" s="76"/>
      <c r="E84" s="76"/>
      <c r="F84" s="76"/>
      <c r="G84" s="89"/>
      <c r="H84" s="203"/>
    </row>
    <row r="85" spans="1:8" ht="15.75">
      <c r="A85" s="72" t="s">
        <v>369</v>
      </c>
      <c r="B85" s="72"/>
      <c r="C85" s="72"/>
      <c r="D85" s="72"/>
      <c r="E85" s="72"/>
      <c r="F85" s="72"/>
      <c r="G85" s="90"/>
      <c r="H85" s="204"/>
    </row>
    <row r="86" spans="1:9" ht="31.5">
      <c r="A86" s="59" t="s">
        <v>120</v>
      </c>
      <c r="B86" s="52">
        <f>розкладка!C453</f>
        <v>100</v>
      </c>
      <c r="C86" s="52">
        <v>11.41</v>
      </c>
      <c r="D86" s="52">
        <v>5.68</v>
      </c>
      <c r="E86" s="52">
        <v>4.79</v>
      </c>
      <c r="F86" s="52">
        <v>124.6</v>
      </c>
      <c r="G86" s="73">
        <f>розкладка!D453</f>
        <v>7.871955</v>
      </c>
      <c r="H86" s="193"/>
      <c r="I86" s="84"/>
    </row>
    <row r="87" spans="1:9" ht="15.75">
      <c r="A87" s="61" t="s">
        <v>256</v>
      </c>
      <c r="B87" s="52">
        <f>розкладка!C207</f>
        <v>100</v>
      </c>
      <c r="C87" s="52">
        <v>4.8</v>
      </c>
      <c r="D87" s="52">
        <v>4</v>
      </c>
      <c r="E87" s="52">
        <v>33.1</v>
      </c>
      <c r="F87" s="52">
        <v>193.5</v>
      </c>
      <c r="G87" s="73">
        <f>розкладка!D207</f>
        <v>2.371445</v>
      </c>
      <c r="H87" s="193"/>
      <c r="I87" s="84"/>
    </row>
    <row r="88" spans="1:9" ht="15.75">
      <c r="A88" s="61" t="s">
        <v>324</v>
      </c>
      <c r="B88" s="52">
        <f>розкладка!C827</f>
        <v>180</v>
      </c>
      <c r="C88" s="52"/>
      <c r="D88" s="52"/>
      <c r="E88" s="52"/>
      <c r="F88" s="52"/>
      <c r="G88" s="73">
        <f>розкладка!D827</f>
        <v>0.126</v>
      </c>
      <c r="H88" s="193"/>
      <c r="I88" s="84"/>
    </row>
    <row r="89" spans="1:9" ht="15.75">
      <c r="A89" s="61" t="s">
        <v>82</v>
      </c>
      <c r="B89" s="52">
        <v>30</v>
      </c>
      <c r="C89" s="52">
        <v>2.1</v>
      </c>
      <c r="D89" s="52">
        <v>2.4</v>
      </c>
      <c r="E89" s="52">
        <v>9.9</v>
      </c>
      <c r="F89" s="52">
        <v>71</v>
      </c>
      <c r="G89" s="73">
        <f>розкладка!D801</f>
        <v>0.5955</v>
      </c>
      <c r="H89" s="193"/>
      <c r="I89" s="84"/>
    </row>
    <row r="90" spans="1:9" ht="15.75">
      <c r="A90" s="61" t="s">
        <v>505</v>
      </c>
      <c r="B90" s="52">
        <v>80</v>
      </c>
      <c r="C90" s="52">
        <v>0.3</v>
      </c>
      <c r="D90" s="52">
        <v>0.3</v>
      </c>
      <c r="E90" s="52">
        <v>8.3</v>
      </c>
      <c r="F90" s="52">
        <v>36</v>
      </c>
      <c r="G90" s="73"/>
      <c r="H90" s="193"/>
      <c r="I90" s="84"/>
    </row>
    <row r="91" spans="1:9" ht="15.75">
      <c r="A91" s="61" t="s">
        <v>0</v>
      </c>
      <c r="B91" s="52">
        <v>80</v>
      </c>
      <c r="C91" s="52">
        <v>1.2</v>
      </c>
      <c r="D91" s="52">
        <v>0.1</v>
      </c>
      <c r="E91" s="52">
        <v>17.4</v>
      </c>
      <c r="F91" s="52">
        <v>71</v>
      </c>
      <c r="G91" s="73">
        <f>розкладка!D880</f>
        <v>3.024</v>
      </c>
      <c r="H91" s="193"/>
      <c r="I91" s="84"/>
    </row>
    <row r="92" spans="1:9" ht="15.75">
      <c r="A92" s="61" t="s">
        <v>1</v>
      </c>
      <c r="B92" s="52">
        <v>80</v>
      </c>
      <c r="C92" s="52">
        <v>0.7</v>
      </c>
      <c r="D92" s="52">
        <v>0.2</v>
      </c>
      <c r="E92" s="52">
        <v>7.6</v>
      </c>
      <c r="F92" s="52">
        <v>32</v>
      </c>
      <c r="G92" s="73"/>
      <c r="H92" s="193"/>
      <c r="I92" s="84"/>
    </row>
    <row r="93" spans="1:8" ht="15.75">
      <c r="A93" s="240" t="s">
        <v>171</v>
      </c>
      <c r="B93" s="85">
        <f aca="true" t="shared" si="9" ref="B93:G93">SUM(B86:B92)</f>
        <v>650</v>
      </c>
      <c r="C93" s="85">
        <f t="shared" si="9"/>
        <v>20.51</v>
      </c>
      <c r="D93" s="85">
        <f t="shared" si="9"/>
        <v>12.68</v>
      </c>
      <c r="E93" s="85">
        <f t="shared" si="9"/>
        <v>81.09</v>
      </c>
      <c r="F93" s="85">
        <f t="shared" si="9"/>
        <v>528.1</v>
      </c>
      <c r="G93" s="86">
        <f t="shared" si="9"/>
        <v>13.988899999999997</v>
      </c>
      <c r="H93" s="205"/>
    </row>
    <row r="94" spans="1:8" ht="15.75">
      <c r="A94" s="72" t="s">
        <v>2</v>
      </c>
      <c r="B94" s="72"/>
      <c r="C94" s="72"/>
      <c r="D94" s="72"/>
      <c r="E94" s="72"/>
      <c r="F94" s="72"/>
      <c r="G94" s="90"/>
      <c r="H94" s="204"/>
    </row>
    <row r="95" spans="1:9" ht="15.75">
      <c r="A95" s="59" t="s">
        <v>445</v>
      </c>
      <c r="B95" s="52">
        <f>розкладка!C120</f>
        <v>180</v>
      </c>
      <c r="C95" s="52">
        <v>2.75</v>
      </c>
      <c r="D95" s="52">
        <v>3.14</v>
      </c>
      <c r="E95" s="52">
        <v>13.13</v>
      </c>
      <c r="F95" s="52">
        <v>88.75</v>
      </c>
      <c r="G95" s="73">
        <f>розкладка!D120</f>
        <v>2.352225</v>
      </c>
      <c r="H95" s="193"/>
      <c r="I95" s="84"/>
    </row>
    <row r="96" spans="1:9" ht="15.75">
      <c r="A96" s="61" t="s">
        <v>413</v>
      </c>
      <c r="B96" s="52" t="str">
        <f>розкладка!C406</f>
        <v>43/60</v>
      </c>
      <c r="C96" s="52">
        <v>13.5</v>
      </c>
      <c r="D96" s="52">
        <v>4.3</v>
      </c>
      <c r="E96" s="52">
        <v>7.11</v>
      </c>
      <c r="F96" s="52">
        <v>121.9</v>
      </c>
      <c r="G96" s="73">
        <f>розкладка!D406</f>
        <v>8.514095000000001</v>
      </c>
      <c r="H96" s="193"/>
      <c r="I96" s="84"/>
    </row>
    <row r="97" spans="1:9" ht="15.75">
      <c r="A97" s="59" t="s">
        <v>5</v>
      </c>
      <c r="B97" s="52">
        <f>розкладка!C215</f>
        <v>100</v>
      </c>
      <c r="C97" s="52">
        <v>2.8</v>
      </c>
      <c r="D97" s="52">
        <v>3.3</v>
      </c>
      <c r="E97" s="52">
        <v>13.2</v>
      </c>
      <c r="F97" s="52">
        <v>92</v>
      </c>
      <c r="G97" s="73">
        <f>розкладка!D215</f>
        <v>1.220205</v>
      </c>
      <c r="H97" s="193"/>
      <c r="I97" s="84"/>
    </row>
    <row r="98" spans="1:9" ht="15.75">
      <c r="A98" s="61" t="s">
        <v>320</v>
      </c>
      <c r="B98" s="52">
        <v>30</v>
      </c>
      <c r="C98" s="52">
        <v>2.1</v>
      </c>
      <c r="D98" s="52">
        <v>2.4</v>
      </c>
      <c r="E98" s="52">
        <v>9.9</v>
      </c>
      <c r="F98" s="52">
        <v>71</v>
      </c>
      <c r="G98" s="73">
        <f>розкладка!D801</f>
        <v>0.5955</v>
      </c>
      <c r="H98" s="193"/>
      <c r="I98" s="84"/>
    </row>
    <row r="99" spans="1:11" ht="15.75">
      <c r="A99" s="59" t="s">
        <v>62</v>
      </c>
      <c r="B99" s="52">
        <f>розкладка!C863</f>
        <v>160</v>
      </c>
      <c r="C99" s="52">
        <v>80</v>
      </c>
      <c r="D99" s="52">
        <v>0.32</v>
      </c>
      <c r="E99" s="52">
        <v>0.32</v>
      </c>
      <c r="F99" s="52">
        <v>8.32</v>
      </c>
      <c r="G99" s="73">
        <f>розкладка!D863</f>
        <v>1.33245</v>
      </c>
      <c r="H99" s="193"/>
      <c r="I99" s="84"/>
      <c r="J99" s="2"/>
      <c r="K99" s="2"/>
    </row>
    <row r="100" spans="1:8" ht="15.75">
      <c r="A100" s="240" t="s">
        <v>171</v>
      </c>
      <c r="B100" s="85">
        <f aca="true" t="shared" si="10" ref="B100:G100">SUM(B95:B99)</f>
        <v>470</v>
      </c>
      <c r="C100" s="85">
        <f t="shared" si="10"/>
        <v>101.15</v>
      </c>
      <c r="D100" s="85">
        <f t="shared" si="10"/>
        <v>13.459999999999999</v>
      </c>
      <c r="E100" s="85">
        <f t="shared" si="10"/>
        <v>43.66</v>
      </c>
      <c r="F100" s="85">
        <f t="shared" si="10"/>
        <v>381.96999999999997</v>
      </c>
      <c r="G100" s="86">
        <f t="shared" si="10"/>
        <v>14.014475000000001</v>
      </c>
      <c r="H100" s="205"/>
    </row>
    <row r="101" spans="1:8" ht="15.75">
      <c r="A101" s="72" t="s">
        <v>7</v>
      </c>
      <c r="B101" s="72"/>
      <c r="C101" s="72"/>
      <c r="D101" s="72"/>
      <c r="E101" s="72"/>
      <c r="F101" s="72"/>
      <c r="G101" s="90"/>
      <c r="H101" s="204"/>
    </row>
    <row r="102" spans="1:9" ht="15.75">
      <c r="A102" s="61" t="s">
        <v>499</v>
      </c>
      <c r="B102" s="52">
        <f>розкладка!C840</f>
        <v>125</v>
      </c>
      <c r="C102" s="52">
        <v>4.24</v>
      </c>
      <c r="D102" s="52">
        <v>3.75</v>
      </c>
      <c r="E102" s="52">
        <v>18.56</v>
      </c>
      <c r="F102" s="52">
        <v>122.8</v>
      </c>
      <c r="G102" s="73">
        <f>розкладка!D840</f>
        <v>3.9595499999999997</v>
      </c>
      <c r="H102" s="193"/>
      <c r="I102" s="84"/>
    </row>
    <row r="103" spans="1:9" ht="15.75">
      <c r="A103" s="61" t="s">
        <v>8</v>
      </c>
      <c r="B103" s="241">
        <f>розкладка!C812</f>
        <v>50</v>
      </c>
      <c r="C103" s="52"/>
      <c r="D103" s="52"/>
      <c r="E103" s="52"/>
      <c r="F103" s="52"/>
      <c r="G103" s="73">
        <f>розкладка!D812</f>
        <v>3.15</v>
      </c>
      <c r="H103" s="193"/>
      <c r="I103" s="84"/>
    </row>
    <row r="104" spans="1:9" ht="15.75">
      <c r="A104" s="61" t="s">
        <v>505</v>
      </c>
      <c r="B104" s="52">
        <v>80</v>
      </c>
      <c r="C104" s="52">
        <v>0.3</v>
      </c>
      <c r="D104" s="52">
        <v>0.3</v>
      </c>
      <c r="E104" s="52">
        <v>8.3</v>
      </c>
      <c r="F104" s="52">
        <v>36</v>
      </c>
      <c r="G104" s="73">
        <f>розкладка!D883</f>
        <v>1.932</v>
      </c>
      <c r="H104" s="193"/>
      <c r="I104" s="84"/>
    </row>
    <row r="105" spans="1:9" ht="15.75">
      <c r="A105" s="61" t="s">
        <v>0</v>
      </c>
      <c r="B105" s="52">
        <v>80</v>
      </c>
      <c r="C105" s="52">
        <v>1.2</v>
      </c>
      <c r="D105" s="52">
        <v>0.1</v>
      </c>
      <c r="E105" s="52">
        <v>17.4</v>
      </c>
      <c r="F105" s="52">
        <v>71</v>
      </c>
      <c r="G105" s="73"/>
      <c r="H105" s="193"/>
      <c r="I105" s="84"/>
    </row>
    <row r="106" spans="1:9" ht="15.75">
      <c r="A106" s="61" t="s">
        <v>1</v>
      </c>
      <c r="B106" s="52">
        <v>80</v>
      </c>
      <c r="C106" s="52">
        <v>0.7</v>
      </c>
      <c r="D106" s="52">
        <v>0.2</v>
      </c>
      <c r="E106" s="52">
        <v>7.6</v>
      </c>
      <c r="F106" s="52">
        <v>32</v>
      </c>
      <c r="G106" s="73"/>
      <c r="H106" s="193"/>
      <c r="I106" s="84"/>
    </row>
    <row r="107" spans="1:8" ht="15.75">
      <c r="A107" s="240" t="s">
        <v>171</v>
      </c>
      <c r="B107" s="85">
        <f aca="true" t="shared" si="11" ref="B107:G107">SUM(B102:B106)</f>
        <v>415</v>
      </c>
      <c r="C107" s="85">
        <f t="shared" si="11"/>
        <v>6.44</v>
      </c>
      <c r="D107" s="85">
        <f t="shared" si="11"/>
        <v>4.35</v>
      </c>
      <c r="E107" s="85">
        <f t="shared" si="11"/>
        <v>51.86</v>
      </c>
      <c r="F107" s="85">
        <f t="shared" si="11"/>
        <v>261.8</v>
      </c>
      <c r="G107" s="86">
        <f t="shared" si="11"/>
        <v>9.041549999999999</v>
      </c>
      <c r="H107" s="86">
        <f>G93+G100+G107</f>
        <v>37.044925</v>
      </c>
    </row>
    <row r="108" spans="1:8" ht="18.75">
      <c r="A108" s="76" t="s">
        <v>178</v>
      </c>
      <c r="B108" s="76"/>
      <c r="C108" s="76"/>
      <c r="D108" s="76"/>
      <c r="E108" s="76"/>
      <c r="F108" s="76"/>
      <c r="G108" s="89"/>
      <c r="H108" s="203"/>
    </row>
    <row r="109" spans="1:8" ht="15.75">
      <c r="A109" s="72" t="s">
        <v>369</v>
      </c>
      <c r="B109" s="72"/>
      <c r="C109" s="72"/>
      <c r="D109" s="72"/>
      <c r="E109" s="72"/>
      <c r="F109" s="72"/>
      <c r="G109" s="90"/>
      <c r="H109" s="204"/>
    </row>
    <row r="110" spans="1:9" ht="15.75">
      <c r="A110" s="59" t="s">
        <v>257</v>
      </c>
      <c r="B110" s="52">
        <f>розкладка!C40</f>
        <v>75</v>
      </c>
      <c r="C110" s="52">
        <v>1.05</v>
      </c>
      <c r="D110" s="52">
        <v>4.05</v>
      </c>
      <c r="E110" s="52">
        <v>6</v>
      </c>
      <c r="F110" s="52">
        <v>59.25</v>
      </c>
      <c r="G110" s="73">
        <f>розкладка!D40</f>
        <v>2.4894</v>
      </c>
      <c r="H110" s="193"/>
      <c r="I110" s="84"/>
    </row>
    <row r="111" spans="1:9" ht="15.75">
      <c r="A111" s="61" t="s">
        <v>258</v>
      </c>
      <c r="B111" s="52">
        <f>розкладка!C564</f>
        <v>120</v>
      </c>
      <c r="C111" s="52">
        <v>26</v>
      </c>
      <c r="D111" s="52">
        <v>6.1</v>
      </c>
      <c r="E111" s="52">
        <v>4.4</v>
      </c>
      <c r="F111" s="52">
        <v>188.6</v>
      </c>
      <c r="G111" s="73">
        <f>розкладка!D564</f>
        <v>16.790339999999997</v>
      </c>
      <c r="H111" s="193"/>
      <c r="I111" s="84"/>
    </row>
    <row r="112" spans="1:9" ht="15.75">
      <c r="A112" s="61" t="s">
        <v>201</v>
      </c>
      <c r="B112" s="52">
        <f>розкладка!C222</f>
        <v>100</v>
      </c>
      <c r="C112" s="52">
        <v>3.46</v>
      </c>
      <c r="D112" s="52">
        <v>2.22</v>
      </c>
      <c r="E112" s="52">
        <v>25.01</v>
      </c>
      <c r="F112" s="52">
        <v>134.93</v>
      </c>
      <c r="G112" s="73">
        <f>розкладка!D222</f>
        <v>2.552205</v>
      </c>
      <c r="H112" s="193"/>
      <c r="I112" s="84"/>
    </row>
    <row r="113" spans="1:9" ht="31.5">
      <c r="A113" s="59" t="s">
        <v>179</v>
      </c>
      <c r="B113" s="52">
        <f>розкладка!C834</f>
        <v>160</v>
      </c>
      <c r="C113" s="52">
        <v>0.23</v>
      </c>
      <c r="D113" s="52">
        <v>0</v>
      </c>
      <c r="E113" s="52">
        <v>10.5</v>
      </c>
      <c r="F113" s="52">
        <v>39.05</v>
      </c>
      <c r="G113" s="73">
        <f>розкладка!D834</f>
        <v>1.18125</v>
      </c>
      <c r="H113" s="193"/>
      <c r="I113" s="84"/>
    </row>
    <row r="114" spans="1:9" ht="15.75">
      <c r="A114" s="61" t="s">
        <v>82</v>
      </c>
      <c r="B114" s="52">
        <v>30</v>
      </c>
      <c r="C114" s="52">
        <v>2.1</v>
      </c>
      <c r="D114" s="52">
        <v>2.4</v>
      </c>
      <c r="E114" s="52">
        <v>9.9</v>
      </c>
      <c r="F114" s="52">
        <v>71</v>
      </c>
      <c r="G114" s="73">
        <f>розкладка!D801</f>
        <v>0.5955</v>
      </c>
      <c r="H114" s="193"/>
      <c r="I114" s="84"/>
    </row>
    <row r="115" spans="1:9" ht="15.75">
      <c r="A115" s="61" t="s">
        <v>505</v>
      </c>
      <c r="B115" s="52">
        <v>80</v>
      </c>
      <c r="C115" s="52">
        <v>0.3</v>
      </c>
      <c r="D115" s="52">
        <v>0.3</v>
      </c>
      <c r="E115" s="52">
        <v>8.3</v>
      </c>
      <c r="F115" s="52">
        <v>36</v>
      </c>
      <c r="G115" s="73"/>
      <c r="H115" s="193"/>
      <c r="I115" s="84"/>
    </row>
    <row r="116" spans="1:9" ht="15.75">
      <c r="A116" s="61" t="s">
        <v>0</v>
      </c>
      <c r="B116" s="52">
        <v>80</v>
      </c>
      <c r="C116" s="52">
        <v>1.2</v>
      </c>
      <c r="D116" s="52">
        <v>0.1</v>
      </c>
      <c r="E116" s="52">
        <v>17.4</v>
      </c>
      <c r="F116" s="52">
        <v>71</v>
      </c>
      <c r="G116" s="73">
        <f>розкладка!D878</f>
        <v>3.024</v>
      </c>
      <c r="H116" s="193"/>
      <c r="I116" s="84"/>
    </row>
    <row r="117" spans="1:9" ht="15.75">
      <c r="A117" s="61" t="s">
        <v>1</v>
      </c>
      <c r="B117" s="52">
        <v>80</v>
      </c>
      <c r="C117" s="52">
        <v>0.7</v>
      </c>
      <c r="D117" s="52">
        <v>0.2</v>
      </c>
      <c r="E117" s="52">
        <v>7.6</v>
      </c>
      <c r="F117" s="52">
        <v>32</v>
      </c>
      <c r="G117" s="73"/>
      <c r="H117" s="193"/>
      <c r="I117" s="84"/>
    </row>
    <row r="118" spans="1:8" ht="15.75">
      <c r="A118" s="240" t="s">
        <v>171</v>
      </c>
      <c r="B118" s="85">
        <f aca="true" t="shared" si="12" ref="B118:G118">SUM(B110:B117)</f>
        <v>725</v>
      </c>
      <c r="C118" s="85">
        <f t="shared" si="12"/>
        <v>35.040000000000006</v>
      </c>
      <c r="D118" s="85">
        <f t="shared" si="12"/>
        <v>15.37</v>
      </c>
      <c r="E118" s="85">
        <f t="shared" si="12"/>
        <v>89.10999999999999</v>
      </c>
      <c r="F118" s="85">
        <f t="shared" si="12"/>
        <v>631.8299999999999</v>
      </c>
      <c r="G118" s="86">
        <f t="shared" si="12"/>
        <v>26.632695</v>
      </c>
      <c r="H118" s="205"/>
    </row>
    <row r="119" spans="1:8" ht="15.75">
      <c r="A119" s="72" t="s">
        <v>2</v>
      </c>
      <c r="B119" s="72"/>
      <c r="C119" s="72"/>
      <c r="D119" s="72"/>
      <c r="E119" s="72"/>
      <c r="F119" s="72"/>
      <c r="G119" s="90"/>
      <c r="H119" s="204"/>
    </row>
    <row r="120" spans="1:9" ht="15.75">
      <c r="A120" s="61" t="s">
        <v>491</v>
      </c>
      <c r="B120" s="52" t="str">
        <f>розкладка!C159</f>
        <v>180/5</v>
      </c>
      <c r="C120" s="52">
        <v>2.14</v>
      </c>
      <c r="D120" s="52">
        <v>3.3</v>
      </c>
      <c r="E120" s="52">
        <v>14.21</v>
      </c>
      <c r="F120" s="52">
        <v>94.09</v>
      </c>
      <c r="G120" s="73">
        <f>розкладка!D159</f>
        <v>1.976475</v>
      </c>
      <c r="H120" s="193"/>
      <c r="I120" s="84"/>
    </row>
    <row r="121" spans="1:9" ht="15.75">
      <c r="A121" s="61" t="s">
        <v>401</v>
      </c>
      <c r="B121" s="52">
        <f>розкладка!C640</f>
        <v>60</v>
      </c>
      <c r="C121" s="52">
        <v>5.35</v>
      </c>
      <c r="D121" s="52">
        <v>6.43</v>
      </c>
      <c r="E121" s="52">
        <v>0.31</v>
      </c>
      <c r="F121" s="52">
        <v>85.79</v>
      </c>
      <c r="G121" s="73">
        <f>розкладка!D640</f>
        <v>0.90195</v>
      </c>
      <c r="H121" s="193"/>
      <c r="I121" s="84"/>
    </row>
    <row r="122" spans="1:9" ht="15.75">
      <c r="A122" s="61" t="s">
        <v>398</v>
      </c>
      <c r="B122" s="52">
        <f>розкладка!C429</f>
        <v>50</v>
      </c>
      <c r="C122" s="52">
        <v>4.31</v>
      </c>
      <c r="D122" s="52">
        <v>2.05</v>
      </c>
      <c r="E122" s="52">
        <v>2.9</v>
      </c>
      <c r="F122" s="52">
        <v>46.27</v>
      </c>
      <c r="G122" s="73">
        <f>розкладка!D429</f>
        <v>9.851205000000002</v>
      </c>
      <c r="H122" s="193"/>
      <c r="I122" s="84"/>
    </row>
    <row r="123" spans="1:9" ht="15.75">
      <c r="A123" s="61" t="s">
        <v>97</v>
      </c>
      <c r="B123" s="52">
        <f>розкладка!C296</f>
        <v>100</v>
      </c>
      <c r="C123" s="52">
        <v>4.38</v>
      </c>
      <c r="D123" s="52">
        <v>2.911</v>
      </c>
      <c r="E123" s="52">
        <v>28.04</v>
      </c>
      <c r="F123" s="52">
        <v>156.58</v>
      </c>
      <c r="G123" s="73">
        <f>розкладка!D296</f>
        <v>1.6979549999999999</v>
      </c>
      <c r="H123" s="193"/>
      <c r="I123" s="77"/>
    </row>
    <row r="124" spans="1:9" ht="15.75">
      <c r="A124" s="61" t="s">
        <v>82</v>
      </c>
      <c r="B124" s="52">
        <v>30</v>
      </c>
      <c r="C124" s="52">
        <v>2.1</v>
      </c>
      <c r="D124" s="52">
        <v>2.4</v>
      </c>
      <c r="E124" s="52">
        <v>9.9</v>
      </c>
      <c r="F124" s="52">
        <v>71</v>
      </c>
      <c r="G124" s="73">
        <f>розкладка!D805</f>
        <v>0.5955</v>
      </c>
      <c r="H124" s="193"/>
      <c r="I124" s="84"/>
    </row>
    <row r="125" spans="1:9" ht="15.75">
      <c r="A125" s="61" t="s">
        <v>6</v>
      </c>
      <c r="B125" s="52">
        <f>розкладка!C863</f>
        <v>160</v>
      </c>
      <c r="C125" s="52">
        <v>0.23</v>
      </c>
      <c r="D125" s="52">
        <v>0</v>
      </c>
      <c r="E125" s="52">
        <v>10.5</v>
      </c>
      <c r="F125" s="52">
        <v>39.05</v>
      </c>
      <c r="G125" s="73">
        <f>розкладка!D863</f>
        <v>1.33245</v>
      </c>
      <c r="H125" s="193"/>
      <c r="I125" s="84"/>
    </row>
    <row r="126" spans="1:9" ht="15.75">
      <c r="A126" s="61" t="s">
        <v>505</v>
      </c>
      <c r="B126" s="52">
        <v>80</v>
      </c>
      <c r="C126" s="52">
        <v>0.3</v>
      </c>
      <c r="D126" s="52">
        <v>0.3</v>
      </c>
      <c r="E126" s="52">
        <v>8.3</v>
      </c>
      <c r="F126" s="52">
        <v>36</v>
      </c>
      <c r="G126" s="73">
        <f>розкладка!D883</f>
        <v>1.932</v>
      </c>
      <c r="H126" s="193"/>
      <c r="I126" s="84"/>
    </row>
    <row r="127" spans="1:9" ht="15.75">
      <c r="A127" s="61" t="s">
        <v>0</v>
      </c>
      <c r="B127" s="52">
        <v>80</v>
      </c>
      <c r="C127" s="52">
        <v>1.2</v>
      </c>
      <c r="D127" s="52">
        <v>0.1</v>
      </c>
      <c r="E127" s="52">
        <v>17.4</v>
      </c>
      <c r="F127" s="52">
        <v>71</v>
      </c>
      <c r="G127" s="73"/>
      <c r="H127" s="193"/>
      <c r="I127" s="84"/>
    </row>
    <row r="128" spans="1:9" ht="15.75">
      <c r="A128" s="61" t="s">
        <v>1</v>
      </c>
      <c r="B128" s="52">
        <v>80</v>
      </c>
      <c r="C128" s="52">
        <v>0.7</v>
      </c>
      <c r="D128" s="52">
        <v>0.2</v>
      </c>
      <c r="E128" s="52">
        <v>7.6</v>
      </c>
      <c r="F128" s="52">
        <v>32</v>
      </c>
      <c r="G128" s="73"/>
      <c r="H128" s="193"/>
      <c r="I128" s="84"/>
    </row>
    <row r="129" spans="1:8" ht="15.75">
      <c r="A129" s="240" t="s">
        <v>171</v>
      </c>
      <c r="B129" s="85">
        <f aca="true" t="shared" si="13" ref="B129:G129">SUM(B120:B128)</f>
        <v>640</v>
      </c>
      <c r="C129" s="85">
        <f t="shared" si="13"/>
        <v>20.71</v>
      </c>
      <c r="D129" s="85">
        <f t="shared" si="13"/>
        <v>17.691000000000003</v>
      </c>
      <c r="E129" s="85">
        <f t="shared" si="13"/>
        <v>99.16</v>
      </c>
      <c r="F129" s="85">
        <f t="shared" si="13"/>
        <v>631.78</v>
      </c>
      <c r="G129" s="86">
        <f t="shared" si="13"/>
        <v>18.287535000000002</v>
      </c>
      <c r="H129" s="205"/>
    </row>
    <row r="130" spans="1:8" ht="15.75">
      <c r="A130" s="72" t="s">
        <v>7</v>
      </c>
      <c r="B130" s="72"/>
      <c r="C130" s="72"/>
      <c r="D130" s="72"/>
      <c r="E130" s="72"/>
      <c r="F130" s="72"/>
      <c r="G130" s="90"/>
      <c r="H130" s="204"/>
    </row>
    <row r="131" spans="1:9" ht="15.75">
      <c r="A131" s="61" t="s">
        <v>8</v>
      </c>
      <c r="B131" s="241">
        <f>розкладка!C816</f>
        <v>50</v>
      </c>
      <c r="C131" s="52"/>
      <c r="D131" s="52"/>
      <c r="E131" s="52"/>
      <c r="F131" s="52"/>
      <c r="G131" s="73">
        <f>розкладка!D816</f>
        <v>2.54625</v>
      </c>
      <c r="H131" s="193"/>
      <c r="I131" s="84"/>
    </row>
    <row r="132" spans="1:9" ht="15.75">
      <c r="A132" s="61" t="s">
        <v>411</v>
      </c>
      <c r="B132" s="52">
        <f>розкладка!C858</f>
        <v>120</v>
      </c>
      <c r="C132" s="52">
        <v>4.5</v>
      </c>
      <c r="D132" s="52">
        <v>4</v>
      </c>
      <c r="E132" s="52">
        <v>7.6</v>
      </c>
      <c r="F132" s="52">
        <v>83</v>
      </c>
      <c r="G132" s="73">
        <f>розкладка!D858</f>
        <v>3.5204400000000002</v>
      </c>
      <c r="H132" s="193"/>
      <c r="I132" s="84"/>
    </row>
    <row r="133" spans="1:8" ht="15.75">
      <c r="A133" s="240" t="s">
        <v>171</v>
      </c>
      <c r="B133" s="85">
        <f aca="true" t="shared" si="14" ref="B133:G133">SUM(B131:B132)</f>
        <v>170</v>
      </c>
      <c r="C133" s="85">
        <f t="shared" si="14"/>
        <v>4.5</v>
      </c>
      <c r="D133" s="85">
        <f t="shared" si="14"/>
        <v>4</v>
      </c>
      <c r="E133" s="85">
        <f t="shared" si="14"/>
        <v>7.6</v>
      </c>
      <c r="F133" s="85">
        <f t="shared" si="14"/>
        <v>83</v>
      </c>
      <c r="G133" s="86">
        <f t="shared" si="14"/>
        <v>6.06669</v>
      </c>
      <c r="H133" s="86">
        <f>G118+G129+G133</f>
        <v>50.986920000000005</v>
      </c>
    </row>
    <row r="134" ht="15.75">
      <c r="H134" s="207">
        <f>H30+H55+H83+H107+H133</f>
        <v>231.3103632</v>
      </c>
    </row>
    <row r="135" ht="15.75">
      <c r="H135" s="207">
        <f>H134/5</f>
        <v>46.26207264</v>
      </c>
    </row>
  </sheetData>
  <sheetProtection/>
  <autoFilter ref="A3:K135"/>
  <mergeCells count="5">
    <mergeCell ref="H1:H3"/>
    <mergeCell ref="B1:B2"/>
    <mergeCell ref="G1:G3"/>
    <mergeCell ref="A1:A3"/>
    <mergeCell ref="C1:F1"/>
  </mergeCells>
  <printOptions/>
  <pageMargins left="0.7874015748031497" right="0" top="0.5905511811023623" bottom="0.3937007874015748" header="0.5118110236220472" footer="0.5118110236220472"/>
  <pageSetup horizontalDpi="600" verticalDpi="600" orientation="portrait" paperSize="9" scale="89" r:id="rId1"/>
  <rowBreaks count="2" manualBreakCount="2">
    <brk id="48" max="7" man="1"/>
    <brk id="100" max="7" man="1"/>
  </rowBreaks>
</worksheet>
</file>

<file path=xl/worksheets/sheet5.xml><?xml version="1.0" encoding="utf-8"?>
<worksheet xmlns="http://schemas.openxmlformats.org/spreadsheetml/2006/main" xmlns:r="http://schemas.openxmlformats.org/officeDocument/2006/relationships">
  <sheetPr>
    <tabColor indexed="11"/>
  </sheetPr>
  <dimension ref="A1:K146"/>
  <sheetViews>
    <sheetView view="pageBreakPreview" zoomScaleNormal="75" zoomScaleSheetLayoutView="100" zoomScalePageLayoutView="0" workbookViewId="0" topLeftCell="A1">
      <pane ySplit="3" topLeftCell="A133" activePane="bottomLeft" state="frozen"/>
      <selection pane="topLeft" activeCell="A1" sqref="A1"/>
      <selection pane="bottomLeft" activeCell="L16" sqref="L16"/>
    </sheetView>
  </sheetViews>
  <sheetFormatPr defaultColWidth="9.140625" defaultRowHeight="12.75"/>
  <cols>
    <col min="1" max="1" width="35.00390625" style="214" customWidth="1"/>
    <col min="2" max="4" width="8.140625" style="53" customWidth="1"/>
    <col min="5" max="5" width="10.8515625" style="53" customWidth="1"/>
    <col min="6" max="6" width="13.421875" style="53" customWidth="1"/>
    <col min="7" max="7" width="9.00390625" style="207" customWidth="1"/>
    <col min="8" max="8" width="9.8515625" style="207" customWidth="1"/>
    <col min="9" max="9" width="15.28125" style="53" customWidth="1"/>
    <col min="10" max="16384" width="9.140625" style="53" customWidth="1"/>
  </cols>
  <sheetData>
    <row r="1" spans="1:8" s="50" customFormat="1" ht="15.75">
      <c r="A1" s="298" t="s">
        <v>361</v>
      </c>
      <c r="B1" s="285" t="s">
        <v>362</v>
      </c>
      <c r="C1" s="288" t="s">
        <v>335</v>
      </c>
      <c r="D1" s="289"/>
      <c r="E1" s="289"/>
      <c r="F1" s="290"/>
      <c r="G1" s="284" t="s">
        <v>128</v>
      </c>
      <c r="H1" s="283" t="s">
        <v>229</v>
      </c>
    </row>
    <row r="2" spans="1:8" s="50" customFormat="1" ht="30.75" customHeight="1">
      <c r="A2" s="298"/>
      <c r="B2" s="287"/>
      <c r="C2" s="249" t="s">
        <v>363</v>
      </c>
      <c r="D2" s="249" t="s">
        <v>364</v>
      </c>
      <c r="E2" s="249" t="s">
        <v>365</v>
      </c>
      <c r="F2" s="249" t="s">
        <v>366</v>
      </c>
      <c r="G2" s="284"/>
      <c r="H2" s="283"/>
    </row>
    <row r="3" spans="1:8" s="50" customFormat="1" ht="31.5">
      <c r="A3" s="298"/>
      <c r="B3" s="224" t="s">
        <v>367</v>
      </c>
      <c r="C3" s="224" t="s">
        <v>367</v>
      </c>
      <c r="D3" s="224" t="s">
        <v>367</v>
      </c>
      <c r="E3" s="224" t="s">
        <v>367</v>
      </c>
      <c r="F3" s="224" t="s">
        <v>367</v>
      </c>
      <c r="G3" s="284"/>
      <c r="H3" s="283"/>
    </row>
    <row r="4" spans="1:8" ht="18.75">
      <c r="A4" s="213" t="s">
        <v>183</v>
      </c>
      <c r="B4" s="92"/>
      <c r="C4" s="92"/>
      <c r="D4" s="92"/>
      <c r="E4" s="228"/>
      <c r="F4" s="92"/>
      <c r="G4" s="93"/>
      <c r="H4" s="225"/>
    </row>
    <row r="5" spans="1:8" ht="18.75">
      <c r="A5" s="209" t="s">
        <v>169</v>
      </c>
      <c r="B5" s="92"/>
      <c r="C5" s="92"/>
      <c r="D5" s="92"/>
      <c r="E5" s="228"/>
      <c r="F5" s="92"/>
      <c r="G5" s="93"/>
      <c r="H5" s="225"/>
    </row>
    <row r="6" spans="1:8" ht="15.75">
      <c r="A6" s="210" t="s">
        <v>369</v>
      </c>
      <c r="B6" s="72"/>
      <c r="C6" s="72"/>
      <c r="D6" s="72"/>
      <c r="E6" s="56"/>
      <c r="F6" s="72"/>
      <c r="G6" s="90"/>
      <c r="H6" s="204"/>
    </row>
    <row r="7" spans="1:9" ht="31.5">
      <c r="A7" s="211" t="s">
        <v>403</v>
      </c>
      <c r="B7" s="52">
        <f>розкладка!C46</f>
        <v>85</v>
      </c>
      <c r="C7" s="52">
        <v>1.5</v>
      </c>
      <c r="D7" s="52">
        <v>2.7</v>
      </c>
      <c r="E7" s="87">
        <v>9.1</v>
      </c>
      <c r="F7" s="52">
        <v>63</v>
      </c>
      <c r="G7" s="73">
        <f>розкладка!D46</f>
        <v>2.5175250000000005</v>
      </c>
      <c r="H7" s="193"/>
      <c r="I7" s="77"/>
    </row>
    <row r="8" spans="1:10" ht="15.75">
      <c r="A8" s="61" t="s">
        <v>356</v>
      </c>
      <c r="B8" s="73">
        <f>розкладка!C573</f>
        <v>70</v>
      </c>
      <c r="C8" s="52">
        <v>13.22</v>
      </c>
      <c r="D8" s="52">
        <v>4.34</v>
      </c>
      <c r="E8" s="52">
        <v>5.43</v>
      </c>
      <c r="F8" s="52">
        <v>115.59</v>
      </c>
      <c r="G8" s="66">
        <f>розкладка!D573</f>
        <v>8.02478</v>
      </c>
      <c r="H8" s="64"/>
      <c r="I8" s="64"/>
      <c r="J8" s="71"/>
    </row>
    <row r="9" spans="1:9" ht="31.5">
      <c r="A9" s="59" t="s">
        <v>147</v>
      </c>
      <c r="B9" s="52">
        <f>розкладка!C307</f>
        <v>110</v>
      </c>
      <c r="C9" s="52">
        <v>2.2</v>
      </c>
      <c r="D9" s="52">
        <v>7.5</v>
      </c>
      <c r="E9" s="87">
        <v>18.8</v>
      </c>
      <c r="F9" s="52">
        <v>151.4</v>
      </c>
      <c r="G9" s="73">
        <f>розкладка!D307</f>
        <v>2.358405</v>
      </c>
      <c r="H9" s="193"/>
      <c r="I9" s="77"/>
    </row>
    <row r="10" spans="1:9" ht="15.75">
      <c r="A10" s="81" t="s">
        <v>301</v>
      </c>
      <c r="B10" s="52">
        <f>розкладка!C618</f>
        <v>50</v>
      </c>
      <c r="C10" s="52">
        <v>6.6</v>
      </c>
      <c r="D10" s="52">
        <v>6.1</v>
      </c>
      <c r="E10" s="87">
        <v>0.3</v>
      </c>
      <c r="F10" s="52">
        <v>80</v>
      </c>
      <c r="G10" s="73">
        <f>розкладка!D618</f>
        <v>3.3390000000000004</v>
      </c>
      <c r="H10" s="193"/>
      <c r="I10" s="77"/>
    </row>
    <row r="11" spans="1:9" ht="15.75">
      <c r="A11" s="59" t="s">
        <v>130</v>
      </c>
      <c r="B11" s="52">
        <f>розкладка!C847</f>
        <v>160</v>
      </c>
      <c r="C11" s="52">
        <v>6.02</v>
      </c>
      <c r="D11" s="52">
        <v>5.1</v>
      </c>
      <c r="E11" s="87">
        <v>9.67</v>
      </c>
      <c r="F11" s="52">
        <v>107.04</v>
      </c>
      <c r="G11" s="73">
        <f>розкладка!D847</f>
        <v>2.709</v>
      </c>
      <c r="H11" s="193"/>
      <c r="I11" s="77"/>
    </row>
    <row r="12" spans="1:9" ht="15.75">
      <c r="A12" s="211" t="s">
        <v>82</v>
      </c>
      <c r="B12" s="52">
        <v>30</v>
      </c>
      <c r="C12" s="52">
        <v>2.1</v>
      </c>
      <c r="D12" s="52">
        <v>2.4</v>
      </c>
      <c r="E12" s="87">
        <v>9.9</v>
      </c>
      <c r="F12" s="52">
        <v>71</v>
      </c>
      <c r="G12" s="73">
        <f>розкладка!D801</f>
        <v>0.5955</v>
      </c>
      <c r="H12" s="193"/>
      <c r="I12" s="77"/>
    </row>
    <row r="13" spans="1:9" ht="15.75">
      <c r="A13" s="211" t="s">
        <v>505</v>
      </c>
      <c r="B13" s="52">
        <v>80</v>
      </c>
      <c r="C13" s="52">
        <v>0.3</v>
      </c>
      <c r="D13" s="52">
        <v>0.3</v>
      </c>
      <c r="E13" s="87">
        <v>8.3</v>
      </c>
      <c r="F13" s="52">
        <v>36</v>
      </c>
      <c r="G13" s="73">
        <f>розкладка!D883</f>
        <v>1.932</v>
      </c>
      <c r="H13" s="193"/>
      <c r="I13" s="77"/>
    </row>
    <row r="14" spans="1:9" ht="15.75">
      <c r="A14" s="211" t="s">
        <v>0</v>
      </c>
      <c r="B14" s="52">
        <v>80</v>
      </c>
      <c r="C14" s="52">
        <v>1.2</v>
      </c>
      <c r="D14" s="52">
        <v>0.1</v>
      </c>
      <c r="E14" s="87">
        <v>17.4</v>
      </c>
      <c r="F14" s="52">
        <v>71</v>
      </c>
      <c r="G14" s="73"/>
      <c r="H14" s="193"/>
      <c r="I14" s="77"/>
    </row>
    <row r="15" spans="1:9" ht="15.75">
      <c r="A15" s="211" t="s">
        <v>1</v>
      </c>
      <c r="B15" s="52">
        <v>80</v>
      </c>
      <c r="C15" s="52">
        <v>0.7</v>
      </c>
      <c r="D15" s="52">
        <v>0.2</v>
      </c>
      <c r="E15" s="87">
        <v>7.6</v>
      </c>
      <c r="F15" s="52">
        <v>32</v>
      </c>
      <c r="G15" s="250"/>
      <c r="H15" s="193"/>
      <c r="I15" s="77"/>
    </row>
    <row r="16" spans="1:8" ht="15.75">
      <c r="A16" s="240" t="s">
        <v>171</v>
      </c>
      <c r="B16" s="85">
        <f aca="true" t="shared" si="0" ref="B16:G16">SUM(B7:B15)</f>
        <v>745</v>
      </c>
      <c r="C16" s="85">
        <f t="shared" si="0"/>
        <v>33.84000000000001</v>
      </c>
      <c r="D16" s="85">
        <f t="shared" si="0"/>
        <v>28.740000000000002</v>
      </c>
      <c r="E16" s="229">
        <f t="shared" si="0"/>
        <v>86.5</v>
      </c>
      <c r="F16" s="85">
        <f t="shared" si="0"/>
        <v>727.03</v>
      </c>
      <c r="G16" s="86">
        <f t="shared" si="0"/>
        <v>21.476210000000002</v>
      </c>
      <c r="H16" s="205"/>
    </row>
    <row r="17" spans="1:8" ht="15.75">
      <c r="A17" s="210" t="s">
        <v>2</v>
      </c>
      <c r="B17" s="72"/>
      <c r="C17" s="72"/>
      <c r="D17" s="72"/>
      <c r="E17" s="56"/>
      <c r="F17" s="72"/>
      <c r="G17" s="251"/>
      <c r="H17" s="204"/>
    </row>
    <row r="18" spans="1:9" ht="15.75">
      <c r="A18" s="211" t="s">
        <v>186</v>
      </c>
      <c r="B18" s="52">
        <f>розкладка!C171</f>
        <v>180</v>
      </c>
      <c r="C18" s="52">
        <v>2.37</v>
      </c>
      <c r="D18" s="52">
        <v>3.44</v>
      </c>
      <c r="E18" s="87">
        <v>16.36</v>
      </c>
      <c r="F18" s="52">
        <v>105.13</v>
      </c>
      <c r="G18" s="73">
        <f>розкладка!D171</f>
        <v>1.418796666666667</v>
      </c>
      <c r="H18" s="193"/>
      <c r="I18" s="77"/>
    </row>
    <row r="19" spans="1:9" ht="31.5">
      <c r="A19" s="211" t="s">
        <v>370</v>
      </c>
      <c r="B19" s="52">
        <f>розкладка!C237</f>
        <v>100</v>
      </c>
      <c r="C19" s="52">
        <v>5.3</v>
      </c>
      <c r="D19" s="52">
        <v>5.79</v>
      </c>
      <c r="E19" s="87">
        <v>21.03</v>
      </c>
      <c r="F19" s="52">
        <v>159.26</v>
      </c>
      <c r="G19" s="73">
        <f>розкладка!D237</f>
        <v>3.6622049999999997</v>
      </c>
      <c r="H19" s="193"/>
      <c r="I19" s="77"/>
    </row>
    <row r="20" spans="1:9" ht="15.75">
      <c r="A20" s="211" t="s">
        <v>203</v>
      </c>
      <c r="B20" s="52">
        <f>розкладка!C372</f>
        <v>80</v>
      </c>
      <c r="C20" s="52">
        <v>11.09</v>
      </c>
      <c r="D20" s="52">
        <v>19.15</v>
      </c>
      <c r="E20" s="87">
        <v>11.17</v>
      </c>
      <c r="F20" s="52">
        <v>262.02</v>
      </c>
      <c r="G20" s="73">
        <f>розкладка!D372</f>
        <v>11.629370000000002</v>
      </c>
      <c r="H20" s="193"/>
      <c r="I20" s="77"/>
    </row>
    <row r="21" spans="1:9" ht="15.75">
      <c r="A21" s="59" t="s">
        <v>257</v>
      </c>
      <c r="B21" s="52">
        <f>розкладка!C40</f>
        <v>75</v>
      </c>
      <c r="C21" s="52">
        <v>1.05</v>
      </c>
      <c r="D21" s="52">
        <v>4.05</v>
      </c>
      <c r="E21" s="52">
        <v>6</v>
      </c>
      <c r="F21" s="52">
        <v>59.25</v>
      </c>
      <c r="G21" s="73">
        <f>розкладка!D40</f>
        <v>2.4894</v>
      </c>
      <c r="H21" s="193"/>
      <c r="I21" s="77"/>
    </row>
    <row r="22" spans="1:9" ht="15.75">
      <c r="A22" s="211" t="s">
        <v>82</v>
      </c>
      <c r="B22" s="52">
        <v>30</v>
      </c>
      <c r="C22" s="52">
        <v>2.1</v>
      </c>
      <c r="D22" s="52">
        <v>2.4</v>
      </c>
      <c r="E22" s="87">
        <v>9.9</v>
      </c>
      <c r="F22" s="52">
        <v>71</v>
      </c>
      <c r="G22" s="73">
        <f>розкладка!D805</f>
        <v>0.5955</v>
      </c>
      <c r="H22" s="193"/>
      <c r="I22" s="77"/>
    </row>
    <row r="23" spans="1:9" ht="15.75">
      <c r="A23" s="211" t="s">
        <v>62</v>
      </c>
      <c r="B23" s="52">
        <f>розкладка!C870</f>
        <v>160</v>
      </c>
      <c r="C23" s="52">
        <v>80</v>
      </c>
      <c r="D23" s="52">
        <v>0.32</v>
      </c>
      <c r="E23" s="87">
        <v>0.32</v>
      </c>
      <c r="F23" s="52">
        <v>8.32</v>
      </c>
      <c r="G23" s="73">
        <f>розкладка!D870</f>
        <v>2.3488499999999997</v>
      </c>
      <c r="H23" s="193"/>
      <c r="I23" s="77"/>
    </row>
    <row r="24" spans="1:8" ht="15.75">
      <c r="A24" s="240" t="s">
        <v>171</v>
      </c>
      <c r="B24" s="85">
        <f aca="true" t="shared" si="1" ref="B24:G24">SUM(B18:B23)</f>
        <v>625</v>
      </c>
      <c r="C24" s="85">
        <f t="shared" si="1"/>
        <v>101.91</v>
      </c>
      <c r="D24" s="85">
        <f t="shared" si="1"/>
        <v>35.15</v>
      </c>
      <c r="E24" s="229">
        <f t="shared" si="1"/>
        <v>64.78</v>
      </c>
      <c r="F24" s="85">
        <f t="shared" si="1"/>
        <v>664.98</v>
      </c>
      <c r="G24" s="86">
        <f t="shared" si="1"/>
        <v>22.144121666666667</v>
      </c>
      <c r="H24" s="205"/>
    </row>
    <row r="25" spans="1:8" ht="15.75">
      <c r="A25" s="210" t="s">
        <v>7</v>
      </c>
      <c r="B25" s="72"/>
      <c r="C25" s="72"/>
      <c r="D25" s="72"/>
      <c r="E25" s="56"/>
      <c r="F25" s="72"/>
      <c r="G25" s="90"/>
      <c r="H25" s="204"/>
    </row>
    <row r="26" spans="1:9" ht="15.75">
      <c r="A26" s="211" t="s">
        <v>8</v>
      </c>
      <c r="B26" s="52">
        <v>50</v>
      </c>
      <c r="C26" s="52"/>
      <c r="D26" s="52"/>
      <c r="E26" s="87"/>
      <c r="F26" s="52"/>
      <c r="G26" s="73">
        <f>розкладка!D816</f>
        <v>2.54625</v>
      </c>
      <c r="H26" s="193"/>
      <c r="I26" s="77"/>
    </row>
    <row r="27" spans="1:9" ht="15.75">
      <c r="A27" s="211" t="s">
        <v>411</v>
      </c>
      <c r="B27" s="52">
        <f>розкладка!C858</f>
        <v>120</v>
      </c>
      <c r="C27" s="52">
        <v>4.5</v>
      </c>
      <c r="D27" s="52">
        <v>4</v>
      </c>
      <c r="E27" s="87">
        <v>7.6</v>
      </c>
      <c r="F27" s="52">
        <v>83</v>
      </c>
      <c r="G27" s="73">
        <f>розкладка!D858</f>
        <v>3.5204400000000002</v>
      </c>
      <c r="H27" s="193"/>
      <c r="I27" s="77"/>
    </row>
    <row r="28" spans="1:8" ht="15.75">
      <c r="A28" s="240" t="s">
        <v>171</v>
      </c>
      <c r="B28" s="85">
        <f aca="true" t="shared" si="2" ref="B28:G28">SUM(B26:B27)</f>
        <v>170</v>
      </c>
      <c r="C28" s="85">
        <f t="shared" si="2"/>
        <v>4.5</v>
      </c>
      <c r="D28" s="85">
        <f t="shared" si="2"/>
        <v>4</v>
      </c>
      <c r="E28" s="229">
        <f t="shared" si="2"/>
        <v>7.6</v>
      </c>
      <c r="F28" s="85">
        <f t="shared" si="2"/>
        <v>83</v>
      </c>
      <c r="G28" s="86">
        <f t="shared" si="2"/>
        <v>6.06669</v>
      </c>
      <c r="H28" s="86">
        <f>G16+G24+G28</f>
        <v>49.68702166666667</v>
      </c>
    </row>
    <row r="29" spans="1:8" ht="18.75">
      <c r="A29" s="213" t="s">
        <v>172</v>
      </c>
      <c r="B29" s="76"/>
      <c r="C29" s="76"/>
      <c r="D29" s="76"/>
      <c r="E29" s="54"/>
      <c r="F29" s="76"/>
      <c r="G29" s="89"/>
      <c r="H29" s="203"/>
    </row>
    <row r="30" spans="1:8" ht="15.75">
      <c r="A30" s="210" t="s">
        <v>369</v>
      </c>
      <c r="B30" s="72"/>
      <c r="C30" s="72"/>
      <c r="D30" s="72"/>
      <c r="E30" s="56"/>
      <c r="F30" s="72"/>
      <c r="G30" s="90"/>
      <c r="H30" s="204"/>
    </row>
    <row r="31" spans="1:9" ht="15.75">
      <c r="A31" s="216" t="s">
        <v>150</v>
      </c>
      <c r="B31" s="52">
        <f>розкладка!C6</f>
        <v>100</v>
      </c>
      <c r="C31" s="52">
        <v>1.2</v>
      </c>
      <c r="D31" s="52">
        <v>2.6</v>
      </c>
      <c r="E31" s="87">
        <v>4.4</v>
      </c>
      <c r="F31" s="52">
        <v>48</v>
      </c>
      <c r="G31" s="73">
        <f>розкладка!D6</f>
        <v>2.0031899999999996</v>
      </c>
      <c r="H31" s="193"/>
      <c r="I31" s="77"/>
    </row>
    <row r="32" spans="1:9" ht="15.75">
      <c r="A32" s="211" t="s">
        <v>475</v>
      </c>
      <c r="B32" s="52">
        <f>розкладка!C465</f>
        <v>100</v>
      </c>
      <c r="C32" s="52">
        <v>16.89</v>
      </c>
      <c r="D32" s="52">
        <v>2.5</v>
      </c>
      <c r="E32" s="87">
        <v>1.28</v>
      </c>
      <c r="F32" s="52">
        <v>95.18</v>
      </c>
      <c r="G32" s="73">
        <f>розкладка!D465</f>
        <v>9.684255000000002</v>
      </c>
      <c r="H32" s="193"/>
      <c r="I32" s="77"/>
    </row>
    <row r="33" spans="1:9" ht="15.75">
      <c r="A33" s="211" t="s">
        <v>201</v>
      </c>
      <c r="B33" s="52">
        <v>113</v>
      </c>
      <c r="C33" s="52">
        <v>3.46</v>
      </c>
      <c r="D33" s="52">
        <v>2.22</v>
      </c>
      <c r="E33" s="87">
        <v>25.01</v>
      </c>
      <c r="F33" s="52">
        <v>134.93</v>
      </c>
      <c r="G33" s="73">
        <f>розкладка!D222</f>
        <v>2.552205</v>
      </c>
      <c r="H33" s="193"/>
      <c r="I33" s="77"/>
    </row>
    <row r="34" spans="1:9" ht="15.75">
      <c r="A34" s="211" t="s">
        <v>82</v>
      </c>
      <c r="B34" s="52">
        <v>30</v>
      </c>
      <c r="C34" s="52">
        <v>2.1</v>
      </c>
      <c r="D34" s="52">
        <v>2.4</v>
      </c>
      <c r="E34" s="87">
        <v>9.9</v>
      </c>
      <c r="F34" s="52">
        <v>71</v>
      </c>
      <c r="G34" s="73">
        <f>розкладка!D820</f>
        <v>0</v>
      </c>
      <c r="H34" s="193"/>
      <c r="I34" s="77"/>
    </row>
    <row r="35" spans="1:9" ht="15.75">
      <c r="A35" s="211" t="s">
        <v>176</v>
      </c>
      <c r="B35" s="52">
        <f>розкладка!C222</f>
        <v>100</v>
      </c>
      <c r="C35" s="52"/>
      <c r="D35" s="52"/>
      <c r="E35" s="87"/>
      <c r="F35" s="52"/>
      <c r="G35" s="73">
        <f>розкладка!D853</f>
        <v>4.843125</v>
      </c>
      <c r="H35" s="193"/>
      <c r="I35" s="77"/>
    </row>
    <row r="36" spans="1:9" ht="15.75">
      <c r="A36" s="211" t="s">
        <v>505</v>
      </c>
      <c r="B36" s="52">
        <v>80</v>
      </c>
      <c r="C36" s="52">
        <v>0.3</v>
      </c>
      <c r="D36" s="52">
        <v>0.3</v>
      </c>
      <c r="E36" s="87">
        <v>8.3</v>
      </c>
      <c r="F36" s="52">
        <v>36</v>
      </c>
      <c r="G36" s="73">
        <f>розкладка!D883</f>
        <v>1.932</v>
      </c>
      <c r="H36" s="193"/>
      <c r="I36" s="77"/>
    </row>
    <row r="37" spans="1:9" ht="15.75">
      <c r="A37" s="211" t="s">
        <v>0</v>
      </c>
      <c r="B37" s="52">
        <v>80</v>
      </c>
      <c r="C37" s="52">
        <v>1.2</v>
      </c>
      <c r="D37" s="52">
        <v>0.1</v>
      </c>
      <c r="E37" s="87">
        <v>17.4</v>
      </c>
      <c r="F37" s="52">
        <v>71</v>
      </c>
      <c r="G37" s="73"/>
      <c r="H37" s="193"/>
      <c r="I37" s="77"/>
    </row>
    <row r="38" spans="1:9" ht="15.75">
      <c r="A38" s="211" t="s">
        <v>1</v>
      </c>
      <c r="B38" s="52">
        <v>80</v>
      </c>
      <c r="C38" s="52">
        <v>0.7</v>
      </c>
      <c r="D38" s="52">
        <v>0.2</v>
      </c>
      <c r="E38" s="87">
        <v>7.6</v>
      </c>
      <c r="F38" s="52">
        <v>32</v>
      </c>
      <c r="G38" s="73"/>
      <c r="H38" s="193"/>
      <c r="I38" s="77"/>
    </row>
    <row r="39" spans="1:8" ht="15.75">
      <c r="A39" s="240" t="s">
        <v>171</v>
      </c>
      <c r="B39" s="85">
        <f aca="true" t="shared" si="3" ref="B39:G39">SUM(B31:B38)</f>
        <v>683</v>
      </c>
      <c r="C39" s="85">
        <f t="shared" si="3"/>
        <v>25.85</v>
      </c>
      <c r="D39" s="85">
        <f t="shared" si="3"/>
        <v>10.32</v>
      </c>
      <c r="E39" s="229">
        <f t="shared" si="3"/>
        <v>73.88999999999999</v>
      </c>
      <c r="F39" s="85">
        <f t="shared" si="3"/>
        <v>488.11</v>
      </c>
      <c r="G39" s="86">
        <f t="shared" si="3"/>
        <v>21.014775</v>
      </c>
      <c r="H39" s="205"/>
    </row>
    <row r="40" spans="1:8" ht="15.75">
      <c r="A40" s="210" t="s">
        <v>2</v>
      </c>
      <c r="B40" s="72"/>
      <c r="C40" s="72"/>
      <c r="D40" s="72"/>
      <c r="E40" s="56"/>
      <c r="F40" s="72"/>
      <c r="G40" s="90"/>
      <c r="H40" s="204"/>
    </row>
    <row r="41" spans="1:9" ht="15.75">
      <c r="A41" s="211" t="s">
        <v>202</v>
      </c>
      <c r="B41" s="52">
        <f>розкладка!C84</f>
        <v>180</v>
      </c>
      <c r="C41" s="52">
        <v>7.51</v>
      </c>
      <c r="D41" s="52">
        <v>2.34</v>
      </c>
      <c r="E41" s="87">
        <v>20</v>
      </c>
      <c r="F41" s="52">
        <v>130.88</v>
      </c>
      <c r="G41" s="73">
        <f>розкладка!D84</f>
        <v>1.179475</v>
      </c>
      <c r="H41" s="193"/>
      <c r="I41" s="77"/>
    </row>
    <row r="42" spans="1:9" ht="15.75">
      <c r="A42" s="211" t="s">
        <v>371</v>
      </c>
      <c r="B42" s="52">
        <v>100</v>
      </c>
      <c r="C42" s="52">
        <v>4.02</v>
      </c>
      <c r="D42" s="52">
        <v>1.98</v>
      </c>
      <c r="E42" s="87">
        <v>21.02</v>
      </c>
      <c r="F42" s="52">
        <v>119.4</v>
      </c>
      <c r="G42" s="73">
        <f>розкладка!D200</f>
        <v>1.6290049999999998</v>
      </c>
      <c r="H42" s="193"/>
      <c r="I42" s="77"/>
    </row>
    <row r="43" spans="1:9" ht="15.75">
      <c r="A43" s="211" t="s">
        <v>109</v>
      </c>
      <c r="B43" s="52">
        <f>розкладка!C417</f>
        <v>75</v>
      </c>
      <c r="C43" s="52">
        <v>4.31</v>
      </c>
      <c r="D43" s="52">
        <v>2.05</v>
      </c>
      <c r="E43" s="87">
        <v>2.9</v>
      </c>
      <c r="F43" s="52">
        <v>46.27</v>
      </c>
      <c r="G43" s="73">
        <f>розкладка!D417</f>
        <v>7.724955</v>
      </c>
      <c r="H43" s="193"/>
      <c r="I43" s="77"/>
    </row>
    <row r="44" spans="1:9" ht="15.75">
      <c r="A44" s="211" t="s">
        <v>82</v>
      </c>
      <c r="B44" s="52">
        <v>30</v>
      </c>
      <c r="C44" s="52">
        <v>2.1</v>
      </c>
      <c r="D44" s="52">
        <v>2.4</v>
      </c>
      <c r="E44" s="87">
        <v>9.9</v>
      </c>
      <c r="F44" s="52">
        <v>71</v>
      </c>
      <c r="G44" s="73">
        <f>розкладка!D801</f>
        <v>0.5955</v>
      </c>
      <c r="H44" s="193"/>
      <c r="I44" s="77"/>
    </row>
    <row r="45" spans="1:9" ht="15.75">
      <c r="A45" s="211" t="s">
        <v>483</v>
      </c>
      <c r="B45" s="52">
        <v>180</v>
      </c>
      <c r="C45" s="52">
        <v>0.9</v>
      </c>
      <c r="D45" s="52">
        <v>0</v>
      </c>
      <c r="E45" s="87">
        <v>26.1</v>
      </c>
      <c r="F45" s="52">
        <v>106.2</v>
      </c>
      <c r="G45" s="73"/>
      <c r="H45" s="193"/>
      <c r="I45" s="77"/>
    </row>
    <row r="46" spans="1:9" ht="15.75">
      <c r="A46" s="211" t="s">
        <v>469</v>
      </c>
      <c r="B46" s="52">
        <v>180</v>
      </c>
      <c r="C46" s="52">
        <v>0.18</v>
      </c>
      <c r="D46" s="52">
        <v>0</v>
      </c>
      <c r="E46" s="87">
        <v>28.62</v>
      </c>
      <c r="F46" s="52">
        <v>122.4</v>
      </c>
      <c r="G46" s="73"/>
      <c r="H46" s="193"/>
      <c r="I46" s="77"/>
    </row>
    <row r="47" spans="1:9" ht="15.75">
      <c r="A47" s="211" t="s">
        <v>470</v>
      </c>
      <c r="B47" s="52">
        <f>розкладка!C822</f>
        <v>180</v>
      </c>
      <c r="C47" s="52">
        <v>0.72</v>
      </c>
      <c r="D47" s="52">
        <v>0</v>
      </c>
      <c r="E47" s="87">
        <v>18.54</v>
      </c>
      <c r="F47" s="52">
        <v>75.6</v>
      </c>
      <c r="G47" s="73">
        <f>розкладка!D822</f>
        <v>4.536</v>
      </c>
      <c r="H47" s="193"/>
      <c r="I47" s="77"/>
    </row>
    <row r="48" spans="1:9" ht="15.75">
      <c r="A48" s="211" t="s">
        <v>471</v>
      </c>
      <c r="B48" s="52">
        <v>180</v>
      </c>
      <c r="C48" s="52">
        <v>0.9</v>
      </c>
      <c r="D48" s="52">
        <v>0</v>
      </c>
      <c r="E48" s="87">
        <v>26.1</v>
      </c>
      <c r="F48" s="52">
        <v>106.2</v>
      </c>
      <c r="G48" s="73"/>
      <c r="H48" s="193"/>
      <c r="I48" s="77"/>
    </row>
    <row r="49" spans="1:9" ht="15.75">
      <c r="A49" s="211" t="s">
        <v>472</v>
      </c>
      <c r="B49" s="52">
        <v>180</v>
      </c>
      <c r="C49" s="52">
        <v>0.9</v>
      </c>
      <c r="D49" s="52">
        <v>0</v>
      </c>
      <c r="E49" s="87">
        <v>26.1</v>
      </c>
      <c r="F49" s="52">
        <v>106.2</v>
      </c>
      <c r="G49" s="73"/>
      <c r="H49" s="193"/>
      <c r="I49" s="77"/>
    </row>
    <row r="50" spans="1:9" ht="15.75">
      <c r="A50" s="211" t="s">
        <v>505</v>
      </c>
      <c r="B50" s="52">
        <v>80</v>
      </c>
      <c r="C50" s="52">
        <v>0.3</v>
      </c>
      <c r="D50" s="52">
        <v>0.3</v>
      </c>
      <c r="E50" s="87">
        <v>8.3</v>
      </c>
      <c r="F50" s="52">
        <v>36</v>
      </c>
      <c r="G50" s="73">
        <f>розкладка!D883</f>
        <v>1.932</v>
      </c>
      <c r="H50" s="193"/>
      <c r="I50" s="77"/>
    </row>
    <row r="51" spans="1:9" ht="15.75">
      <c r="A51" s="211" t="s">
        <v>0</v>
      </c>
      <c r="B51" s="52">
        <v>80</v>
      </c>
      <c r="C51" s="52">
        <v>1.2</v>
      </c>
      <c r="D51" s="52">
        <v>0.1</v>
      </c>
      <c r="E51" s="87">
        <v>17.4</v>
      </c>
      <c r="F51" s="52">
        <v>71</v>
      </c>
      <c r="G51" s="73"/>
      <c r="H51" s="193"/>
      <c r="I51" s="77"/>
    </row>
    <row r="52" spans="1:9" ht="15.75">
      <c r="A52" s="211" t="s">
        <v>1</v>
      </c>
      <c r="B52" s="52">
        <v>80</v>
      </c>
      <c r="C52" s="52">
        <v>0.7</v>
      </c>
      <c r="D52" s="52">
        <v>0.2</v>
      </c>
      <c r="E52" s="87">
        <v>7.6</v>
      </c>
      <c r="F52" s="52">
        <v>32</v>
      </c>
      <c r="G52" s="73"/>
      <c r="H52" s="193"/>
      <c r="I52" s="77"/>
    </row>
    <row r="53" spans="1:9" ht="15.75">
      <c r="A53" s="240" t="s">
        <v>171</v>
      </c>
      <c r="B53" s="57">
        <f aca="true" t="shared" si="4" ref="B53:G53">SUM(B41:B52)</f>
        <v>1525</v>
      </c>
      <c r="C53" s="57">
        <f t="shared" si="4"/>
        <v>23.739999999999995</v>
      </c>
      <c r="D53" s="57">
        <f t="shared" si="4"/>
        <v>9.37</v>
      </c>
      <c r="E53" s="230">
        <f t="shared" si="4"/>
        <v>212.57999999999998</v>
      </c>
      <c r="F53" s="57">
        <f t="shared" si="4"/>
        <v>1023.1500000000001</v>
      </c>
      <c r="G53" s="69">
        <f t="shared" si="4"/>
        <v>17.596935</v>
      </c>
      <c r="H53" s="192"/>
      <c r="I53" s="77"/>
    </row>
    <row r="54" spans="1:8" ht="15.75">
      <c r="A54" s="210" t="s">
        <v>7</v>
      </c>
      <c r="B54" s="72"/>
      <c r="C54" s="72"/>
      <c r="D54" s="72"/>
      <c r="E54" s="56"/>
      <c r="F54" s="72"/>
      <c r="G54" s="90"/>
      <c r="H54" s="204"/>
    </row>
    <row r="55" spans="1:9" ht="31.5">
      <c r="A55" s="211" t="s">
        <v>63</v>
      </c>
      <c r="B55" s="33">
        <f>розкладка!C765</f>
        <v>130</v>
      </c>
      <c r="C55" s="33">
        <v>13.7</v>
      </c>
      <c r="D55" s="33">
        <v>7.9</v>
      </c>
      <c r="E55" s="231">
        <v>14.85</v>
      </c>
      <c r="F55" s="33">
        <v>185.17</v>
      </c>
      <c r="G55" s="91">
        <f>розкладка!D765</f>
        <v>9.3425178</v>
      </c>
      <c r="H55" s="206"/>
      <c r="I55" s="77"/>
    </row>
    <row r="56" spans="1:10" ht="15.75">
      <c r="A56" s="211" t="s">
        <v>8</v>
      </c>
      <c r="B56" s="52">
        <v>50</v>
      </c>
      <c r="C56" s="52"/>
      <c r="D56" s="52"/>
      <c r="E56" s="87"/>
      <c r="F56" s="52"/>
      <c r="G56" s="66">
        <f>розкладка!D816</f>
        <v>2.54625</v>
      </c>
      <c r="H56" s="64"/>
      <c r="I56" s="64"/>
      <c r="J56" s="71"/>
    </row>
    <row r="57" spans="1:9" ht="15.75">
      <c r="A57" s="211" t="s">
        <v>6</v>
      </c>
      <c r="B57" s="52">
        <f>розкладка!C863</f>
        <v>160</v>
      </c>
      <c r="C57" s="52">
        <v>0.23</v>
      </c>
      <c r="D57" s="52">
        <v>0</v>
      </c>
      <c r="E57" s="87">
        <v>10.5</v>
      </c>
      <c r="F57" s="52">
        <v>39.05</v>
      </c>
      <c r="G57" s="73">
        <f>розкладка!D863</f>
        <v>1.33245</v>
      </c>
      <c r="H57" s="193"/>
      <c r="I57" s="77"/>
    </row>
    <row r="58" spans="1:8" ht="15.75">
      <c r="A58" s="240" t="s">
        <v>171</v>
      </c>
      <c r="B58" s="85">
        <f aca="true" t="shared" si="5" ref="B58:G58">SUM(B55:B57)</f>
        <v>340</v>
      </c>
      <c r="C58" s="85">
        <f t="shared" si="5"/>
        <v>13.93</v>
      </c>
      <c r="D58" s="85">
        <f t="shared" si="5"/>
        <v>7.9</v>
      </c>
      <c r="E58" s="229">
        <f t="shared" si="5"/>
        <v>25.35</v>
      </c>
      <c r="F58" s="85">
        <f t="shared" si="5"/>
        <v>224.21999999999997</v>
      </c>
      <c r="G58" s="86">
        <f t="shared" si="5"/>
        <v>13.2212178</v>
      </c>
      <c r="H58" s="86">
        <f>G39+G53+G58</f>
        <v>51.8329278</v>
      </c>
    </row>
    <row r="59" spans="1:8" ht="18.75">
      <c r="A59" s="213" t="s">
        <v>174</v>
      </c>
      <c r="B59" s="76"/>
      <c r="C59" s="76"/>
      <c r="D59" s="76"/>
      <c r="E59" s="54"/>
      <c r="F59" s="76"/>
      <c r="G59" s="89"/>
      <c r="H59" s="203"/>
    </row>
    <row r="60" spans="1:8" ht="15.75">
      <c r="A60" s="210" t="s">
        <v>369</v>
      </c>
      <c r="B60" s="72"/>
      <c r="C60" s="72"/>
      <c r="D60" s="72"/>
      <c r="E60" s="56"/>
      <c r="F60" s="72"/>
      <c r="G60" s="90"/>
      <c r="H60" s="204"/>
    </row>
    <row r="61" spans="1:9" ht="15.75">
      <c r="A61" s="216" t="s">
        <v>153</v>
      </c>
      <c r="B61" s="52">
        <f>розкладка!C22</f>
        <v>85</v>
      </c>
      <c r="C61" s="52">
        <v>1.4</v>
      </c>
      <c r="D61" s="52">
        <v>2.5</v>
      </c>
      <c r="E61" s="87">
        <v>6.5</v>
      </c>
      <c r="F61" s="52">
        <v>53.7</v>
      </c>
      <c r="G61" s="73">
        <f>розкладка!D22</f>
        <v>2.3533560000000002</v>
      </c>
      <c r="H61" s="193"/>
      <c r="I61" s="77"/>
    </row>
    <row r="62" spans="1:9" ht="31.5">
      <c r="A62" s="61" t="s">
        <v>377</v>
      </c>
      <c r="B62" s="52">
        <f>розкладка!C608</f>
        <v>60</v>
      </c>
      <c r="C62" s="52">
        <v>9.6</v>
      </c>
      <c r="D62" s="52">
        <v>2.7</v>
      </c>
      <c r="E62" s="52">
        <v>4</v>
      </c>
      <c r="F62" s="52">
        <v>71.3</v>
      </c>
      <c r="G62" s="73">
        <f>розкладка!D608</f>
        <v>5.71748312</v>
      </c>
      <c r="H62" s="193"/>
      <c r="I62" s="77"/>
    </row>
    <row r="63" spans="1:9" ht="15.75">
      <c r="A63" s="211" t="s">
        <v>443</v>
      </c>
      <c r="B63" s="52">
        <f>розкладка!C261</f>
        <v>100</v>
      </c>
      <c r="C63" s="52">
        <v>3.7</v>
      </c>
      <c r="D63" s="52">
        <v>2.9</v>
      </c>
      <c r="E63" s="87">
        <v>30.2</v>
      </c>
      <c r="F63" s="52">
        <v>163.6</v>
      </c>
      <c r="G63" s="73">
        <f>розкладка!D261</f>
        <v>1.8509399999999998</v>
      </c>
      <c r="H63" s="193"/>
      <c r="I63" s="77"/>
    </row>
    <row r="64" spans="1:9" ht="31.5">
      <c r="A64" s="211" t="s">
        <v>179</v>
      </c>
      <c r="B64" s="52">
        <f>розкладка!C834</f>
        <v>160</v>
      </c>
      <c r="C64" s="52">
        <v>0.23</v>
      </c>
      <c r="D64" s="52">
        <v>0</v>
      </c>
      <c r="E64" s="87">
        <v>10.5</v>
      </c>
      <c r="F64" s="52">
        <v>39.05</v>
      </c>
      <c r="G64" s="73">
        <f>розкладка!D834</f>
        <v>1.18125</v>
      </c>
      <c r="H64" s="193"/>
      <c r="I64" s="77"/>
    </row>
    <row r="65" spans="1:9" ht="15.75">
      <c r="A65" s="211" t="s">
        <v>82</v>
      </c>
      <c r="B65" s="52">
        <v>30</v>
      </c>
      <c r="C65" s="52">
        <v>2.1</v>
      </c>
      <c r="D65" s="52">
        <v>2.4</v>
      </c>
      <c r="E65" s="87">
        <v>9.9</v>
      </c>
      <c r="F65" s="52">
        <v>71</v>
      </c>
      <c r="G65" s="73">
        <f>розкладка!D801</f>
        <v>0.5955</v>
      </c>
      <c r="H65" s="193"/>
      <c r="I65" s="77"/>
    </row>
    <row r="66" spans="1:9" ht="15.75">
      <c r="A66" s="211" t="s">
        <v>505</v>
      </c>
      <c r="B66" s="52">
        <v>80</v>
      </c>
      <c r="C66" s="52">
        <v>0.3</v>
      </c>
      <c r="D66" s="52">
        <v>0.3</v>
      </c>
      <c r="E66" s="87">
        <v>8.3</v>
      </c>
      <c r="F66" s="52">
        <v>36</v>
      </c>
      <c r="G66" s="73">
        <f>розкладка!D883</f>
        <v>1.932</v>
      </c>
      <c r="H66" s="193"/>
      <c r="I66" s="77"/>
    </row>
    <row r="67" spans="1:9" ht="15.75">
      <c r="A67" s="211" t="s">
        <v>0</v>
      </c>
      <c r="B67" s="52">
        <v>80</v>
      </c>
      <c r="C67" s="52">
        <v>1.2</v>
      </c>
      <c r="D67" s="52">
        <v>0.1</v>
      </c>
      <c r="E67" s="87">
        <v>17.4</v>
      </c>
      <c r="F67" s="52">
        <v>71</v>
      </c>
      <c r="G67" s="73"/>
      <c r="H67" s="193"/>
      <c r="I67" s="77"/>
    </row>
    <row r="68" spans="1:9" ht="15.75">
      <c r="A68" s="211" t="s">
        <v>1</v>
      </c>
      <c r="B68" s="52">
        <v>80</v>
      </c>
      <c r="C68" s="52">
        <v>0.7</v>
      </c>
      <c r="D68" s="52">
        <v>0.2</v>
      </c>
      <c r="E68" s="87">
        <v>7.6</v>
      </c>
      <c r="F68" s="52">
        <v>32</v>
      </c>
      <c r="G68" s="73"/>
      <c r="H68" s="193"/>
      <c r="I68" s="77"/>
    </row>
    <row r="69" spans="1:8" ht="15.75">
      <c r="A69" s="240" t="s">
        <v>171</v>
      </c>
      <c r="B69" s="85">
        <f aca="true" t="shared" si="6" ref="B69:G69">SUM(B61:B68)</f>
        <v>675</v>
      </c>
      <c r="C69" s="85">
        <f t="shared" si="6"/>
        <v>19.23</v>
      </c>
      <c r="D69" s="85">
        <f t="shared" si="6"/>
        <v>11.1</v>
      </c>
      <c r="E69" s="229">
        <f t="shared" si="6"/>
        <v>94.4</v>
      </c>
      <c r="F69" s="85">
        <f t="shared" si="6"/>
        <v>537.6500000000001</v>
      </c>
      <c r="G69" s="86">
        <f t="shared" si="6"/>
        <v>13.63052912</v>
      </c>
      <c r="H69" s="205"/>
    </row>
    <row r="70" spans="1:8" ht="15.75">
      <c r="A70" s="210" t="s">
        <v>2</v>
      </c>
      <c r="B70" s="72"/>
      <c r="C70" s="72"/>
      <c r="D70" s="72"/>
      <c r="E70" s="56"/>
      <c r="F70" s="72"/>
      <c r="G70" s="90"/>
      <c r="H70" s="204"/>
    </row>
    <row r="71" spans="1:9" ht="47.25">
      <c r="A71" s="211" t="s">
        <v>415</v>
      </c>
      <c r="B71" s="52">
        <f>розкладка!C184</f>
        <v>180</v>
      </c>
      <c r="C71" s="52">
        <v>11.45</v>
      </c>
      <c r="D71" s="52">
        <v>4.04</v>
      </c>
      <c r="E71" s="87">
        <v>17.41</v>
      </c>
      <c r="F71" s="52">
        <v>159.08</v>
      </c>
      <c r="G71" s="73">
        <f>розкладка!D184</f>
        <v>5.0958527586206905</v>
      </c>
      <c r="H71" s="193"/>
      <c r="I71" s="77"/>
    </row>
    <row r="72" spans="1:9" s="222" customFormat="1" ht="15.75">
      <c r="A72" s="211" t="s">
        <v>442</v>
      </c>
      <c r="B72" s="218">
        <f>розкладка!C547</f>
        <v>120</v>
      </c>
      <c r="C72" s="218">
        <v>14.91</v>
      </c>
      <c r="D72" s="218">
        <v>6.68</v>
      </c>
      <c r="E72" s="219">
        <v>20.09</v>
      </c>
      <c r="F72" s="218">
        <v>200.68</v>
      </c>
      <c r="G72" s="220">
        <f>розкладка!D547</f>
        <v>13.824212500000002</v>
      </c>
      <c r="H72" s="226"/>
      <c r="I72" s="221"/>
    </row>
    <row r="73" spans="1:9" ht="15.75">
      <c r="A73" s="216" t="s">
        <v>150</v>
      </c>
      <c r="B73" s="52">
        <f>розкладка!C6</f>
        <v>100</v>
      </c>
      <c r="C73" s="52">
        <v>1.2</v>
      </c>
      <c r="D73" s="52">
        <v>2.6</v>
      </c>
      <c r="E73" s="87">
        <v>4.4</v>
      </c>
      <c r="F73" s="52">
        <v>48</v>
      </c>
      <c r="G73" s="73">
        <f>розкладка!D6</f>
        <v>2.0031899999999996</v>
      </c>
      <c r="H73" s="193"/>
      <c r="I73" s="77"/>
    </row>
    <row r="74" spans="1:9" ht="15.75">
      <c r="A74" s="61" t="s">
        <v>82</v>
      </c>
      <c r="B74" s="52">
        <v>30</v>
      </c>
      <c r="C74" s="52">
        <v>2.1</v>
      </c>
      <c r="D74" s="52">
        <v>2.4</v>
      </c>
      <c r="E74" s="52">
        <v>9.9</v>
      </c>
      <c r="F74" s="52">
        <v>71</v>
      </c>
      <c r="G74" s="73">
        <f>розкладка!D805</f>
        <v>0.5955</v>
      </c>
      <c r="H74" s="193"/>
      <c r="I74" s="77"/>
    </row>
    <row r="75" spans="1:9" ht="15.75">
      <c r="A75" s="59" t="s">
        <v>130</v>
      </c>
      <c r="B75" s="52">
        <f>розкладка!C847</f>
        <v>160</v>
      </c>
      <c r="C75" s="52">
        <v>6.02</v>
      </c>
      <c r="D75" s="52">
        <v>5.1</v>
      </c>
      <c r="E75" s="87">
        <v>9.67</v>
      </c>
      <c r="F75" s="52">
        <v>107.04</v>
      </c>
      <c r="G75" s="73">
        <f>розкладка!D847</f>
        <v>2.709</v>
      </c>
      <c r="H75" s="193"/>
      <c r="I75" s="77"/>
    </row>
    <row r="76" spans="1:9" ht="15.75">
      <c r="A76" s="211" t="s">
        <v>505</v>
      </c>
      <c r="B76" s="52">
        <v>80</v>
      </c>
      <c r="C76" s="52">
        <v>0.3</v>
      </c>
      <c r="D76" s="52">
        <v>0.3</v>
      </c>
      <c r="E76" s="87">
        <v>8.3</v>
      </c>
      <c r="F76" s="52">
        <v>36</v>
      </c>
      <c r="G76" s="73">
        <f>розкладка!D883</f>
        <v>1.932</v>
      </c>
      <c r="H76" s="193"/>
      <c r="I76" s="77"/>
    </row>
    <row r="77" spans="1:9" ht="15.75">
      <c r="A77" s="211" t="s">
        <v>0</v>
      </c>
      <c r="B77" s="52">
        <v>80</v>
      </c>
      <c r="C77" s="52">
        <v>1.2</v>
      </c>
      <c r="D77" s="52">
        <v>0.1</v>
      </c>
      <c r="E77" s="87">
        <v>17.4</v>
      </c>
      <c r="F77" s="52">
        <v>71</v>
      </c>
      <c r="G77" s="73"/>
      <c r="H77" s="193"/>
      <c r="I77" s="77"/>
    </row>
    <row r="78" spans="1:9" ht="15.75">
      <c r="A78" s="211" t="s">
        <v>1</v>
      </c>
      <c r="B78" s="52">
        <v>80</v>
      </c>
      <c r="C78" s="52">
        <v>0.7</v>
      </c>
      <c r="D78" s="52">
        <v>0.2</v>
      </c>
      <c r="E78" s="87">
        <v>7.6</v>
      </c>
      <c r="F78" s="52">
        <v>32</v>
      </c>
      <c r="G78" s="73"/>
      <c r="H78" s="193"/>
      <c r="I78" s="77"/>
    </row>
    <row r="79" spans="1:8" ht="15.75">
      <c r="A79" s="240" t="s">
        <v>171</v>
      </c>
      <c r="B79" s="85">
        <f aca="true" t="shared" si="7" ref="B79:G79">SUM(B71:B78)</f>
        <v>830</v>
      </c>
      <c r="C79" s="85">
        <f t="shared" si="7"/>
        <v>37.88</v>
      </c>
      <c r="D79" s="85">
        <f t="shared" si="7"/>
        <v>21.42</v>
      </c>
      <c r="E79" s="229">
        <f t="shared" si="7"/>
        <v>94.76999999999998</v>
      </c>
      <c r="F79" s="85">
        <f t="shared" si="7"/>
        <v>724.8</v>
      </c>
      <c r="G79" s="86">
        <f t="shared" si="7"/>
        <v>26.15975525862069</v>
      </c>
      <c r="H79" s="205"/>
    </row>
    <row r="80" spans="1:8" ht="15.75">
      <c r="A80" s="210" t="s">
        <v>7</v>
      </c>
      <c r="B80" s="72"/>
      <c r="C80" s="72"/>
      <c r="D80" s="72"/>
      <c r="E80" s="56"/>
      <c r="F80" s="72"/>
      <c r="G80" s="90"/>
      <c r="H80" s="204"/>
    </row>
    <row r="81" spans="1:9" ht="15.75">
      <c r="A81" s="211" t="s">
        <v>8</v>
      </c>
      <c r="B81" s="52">
        <v>50</v>
      </c>
      <c r="C81" s="52"/>
      <c r="D81" s="52"/>
      <c r="E81" s="87"/>
      <c r="F81" s="52"/>
      <c r="G81" s="73">
        <f>розкладка!D816</f>
        <v>2.54625</v>
      </c>
      <c r="H81" s="193"/>
      <c r="I81" s="77"/>
    </row>
    <row r="82" spans="1:9" ht="15.75">
      <c r="A82" s="211" t="s">
        <v>62</v>
      </c>
      <c r="B82" s="52">
        <f>розкладка!C870</f>
        <v>160</v>
      </c>
      <c r="C82" s="52">
        <v>80</v>
      </c>
      <c r="D82" s="52">
        <v>0.32</v>
      </c>
      <c r="E82" s="87">
        <v>0.32</v>
      </c>
      <c r="F82" s="52">
        <v>8.32</v>
      </c>
      <c r="G82" s="73">
        <f>розкладка!D870</f>
        <v>2.3488499999999997</v>
      </c>
      <c r="H82" s="193"/>
      <c r="I82" s="77"/>
    </row>
    <row r="83" spans="1:9" ht="15.75">
      <c r="A83" s="211" t="s">
        <v>505</v>
      </c>
      <c r="B83" s="52">
        <v>80</v>
      </c>
      <c r="C83" s="52">
        <v>0.3</v>
      </c>
      <c r="D83" s="52">
        <v>0.3</v>
      </c>
      <c r="E83" s="87">
        <v>8.3</v>
      </c>
      <c r="F83" s="52">
        <v>36</v>
      </c>
      <c r="G83" s="73">
        <f>розкладка!D863</f>
        <v>1.33245</v>
      </c>
      <c r="H83" s="193"/>
      <c r="I83" s="77"/>
    </row>
    <row r="84" spans="1:9" ht="15.75">
      <c r="A84" s="211" t="s">
        <v>0</v>
      </c>
      <c r="B84" s="52">
        <v>80</v>
      </c>
      <c r="C84" s="52">
        <v>1.2</v>
      </c>
      <c r="D84" s="52">
        <v>0.1</v>
      </c>
      <c r="E84" s="87">
        <v>17.4</v>
      </c>
      <c r="F84" s="52">
        <v>71</v>
      </c>
      <c r="G84" s="73"/>
      <c r="H84" s="193"/>
      <c r="I84" s="77"/>
    </row>
    <row r="85" spans="1:9" ht="15.75">
      <c r="A85" s="211" t="s">
        <v>1</v>
      </c>
      <c r="B85" s="52">
        <v>80</v>
      </c>
      <c r="C85" s="52">
        <v>0.7</v>
      </c>
      <c r="D85" s="52">
        <v>0.2</v>
      </c>
      <c r="E85" s="87">
        <v>7.6</v>
      </c>
      <c r="F85" s="52">
        <v>32</v>
      </c>
      <c r="G85" s="73"/>
      <c r="H85" s="193"/>
      <c r="I85" s="77"/>
    </row>
    <row r="86" spans="1:8" ht="15.75">
      <c r="A86" s="240" t="s">
        <v>171</v>
      </c>
      <c r="B86" s="85">
        <f aca="true" t="shared" si="8" ref="B86:G86">SUM(B81:B85)</f>
        <v>450</v>
      </c>
      <c r="C86" s="85">
        <f t="shared" si="8"/>
        <v>82.2</v>
      </c>
      <c r="D86" s="85">
        <f t="shared" si="8"/>
        <v>0.9199999999999999</v>
      </c>
      <c r="E86" s="229">
        <f t="shared" si="8"/>
        <v>33.62</v>
      </c>
      <c r="F86" s="85">
        <f t="shared" si="8"/>
        <v>147.32</v>
      </c>
      <c r="G86" s="86">
        <f t="shared" si="8"/>
        <v>6.227549999999999</v>
      </c>
      <c r="H86" s="86">
        <f>G69+G79+G86</f>
        <v>46.01783437862069</v>
      </c>
    </row>
    <row r="87" spans="1:8" ht="18.75">
      <c r="A87" s="213" t="s">
        <v>177</v>
      </c>
      <c r="B87" s="76"/>
      <c r="C87" s="76"/>
      <c r="D87" s="76"/>
      <c r="E87" s="54"/>
      <c r="F87" s="76"/>
      <c r="G87" s="89"/>
      <c r="H87" s="203"/>
    </row>
    <row r="88" spans="1:8" ht="15.75">
      <c r="A88" s="210" t="s">
        <v>369</v>
      </c>
      <c r="B88" s="72"/>
      <c r="C88" s="72"/>
      <c r="D88" s="72"/>
      <c r="E88" s="56"/>
      <c r="F88" s="72"/>
      <c r="G88" s="90"/>
      <c r="H88" s="204"/>
    </row>
    <row r="89" spans="1:9" ht="15.75">
      <c r="A89" s="211" t="s">
        <v>119</v>
      </c>
      <c r="B89" s="52">
        <f>розкладка!C623</f>
        <v>60</v>
      </c>
      <c r="C89" s="52">
        <v>5.85</v>
      </c>
      <c r="D89" s="52">
        <v>6.12</v>
      </c>
      <c r="E89" s="87">
        <v>2.61</v>
      </c>
      <c r="F89" s="52">
        <v>88.87</v>
      </c>
      <c r="G89" s="73">
        <f>розкладка!D623</f>
        <v>3.5767425000000004</v>
      </c>
      <c r="H89" s="193"/>
      <c r="I89" s="77"/>
    </row>
    <row r="90" spans="1:9" s="222" customFormat="1" ht="15.75">
      <c r="A90" s="211" t="s">
        <v>175</v>
      </c>
      <c r="B90" s="220">
        <f>розкладка!C491</f>
        <v>180</v>
      </c>
      <c r="C90" s="218">
        <v>15.6</v>
      </c>
      <c r="D90" s="218">
        <v>12.2</v>
      </c>
      <c r="E90" s="219">
        <v>26.7</v>
      </c>
      <c r="F90" s="218">
        <v>270.1</v>
      </c>
      <c r="G90" s="220">
        <f>розкладка!D491</f>
        <v>12.736355000000001</v>
      </c>
      <c r="H90" s="226"/>
      <c r="I90" s="221"/>
    </row>
    <row r="91" spans="1:9" ht="31.5">
      <c r="A91" s="211" t="s">
        <v>349</v>
      </c>
      <c r="B91" s="52" t="str">
        <f>розкладка!C667</f>
        <v>100/10</v>
      </c>
      <c r="C91" s="52">
        <v>20.32</v>
      </c>
      <c r="D91" s="52">
        <v>15.49</v>
      </c>
      <c r="E91" s="87">
        <v>34.42</v>
      </c>
      <c r="F91" s="52">
        <v>360.39</v>
      </c>
      <c r="G91" s="73">
        <f>розкладка!D667</f>
        <v>16.871909999999996</v>
      </c>
      <c r="H91" s="193"/>
      <c r="I91" s="77"/>
    </row>
    <row r="92" spans="1:9" ht="15.75">
      <c r="A92" s="61" t="s">
        <v>82</v>
      </c>
      <c r="B92" s="52">
        <v>30</v>
      </c>
      <c r="C92" s="52">
        <v>2.1</v>
      </c>
      <c r="D92" s="52">
        <v>2.4</v>
      </c>
      <c r="E92" s="52">
        <v>9.9</v>
      </c>
      <c r="F92" s="52">
        <v>71</v>
      </c>
      <c r="G92" s="73">
        <f>розкладка!D801</f>
        <v>0.5955</v>
      </c>
      <c r="H92" s="193"/>
      <c r="I92" s="77"/>
    </row>
    <row r="93" spans="1:9" ht="15.75">
      <c r="A93" s="211" t="s">
        <v>324</v>
      </c>
      <c r="B93" s="52">
        <f>розкладка!C827</f>
        <v>180</v>
      </c>
      <c r="C93" s="52"/>
      <c r="D93" s="52"/>
      <c r="E93" s="87"/>
      <c r="F93" s="52"/>
      <c r="G93" s="73">
        <f>розкладка!D827</f>
        <v>0.126</v>
      </c>
      <c r="H93" s="193"/>
      <c r="I93" s="77"/>
    </row>
    <row r="94" spans="1:9" ht="15.75">
      <c r="A94" s="211" t="s">
        <v>505</v>
      </c>
      <c r="B94" s="52">
        <v>80</v>
      </c>
      <c r="C94" s="52">
        <v>0.3</v>
      </c>
      <c r="D94" s="52">
        <v>0.3</v>
      </c>
      <c r="E94" s="87">
        <v>8.3</v>
      </c>
      <c r="F94" s="52">
        <v>36</v>
      </c>
      <c r="G94" s="73">
        <f>розкладка!D883</f>
        <v>1.932</v>
      </c>
      <c r="H94" s="193"/>
      <c r="I94" s="77"/>
    </row>
    <row r="95" spans="1:9" ht="15.75">
      <c r="A95" s="211" t="s">
        <v>0</v>
      </c>
      <c r="B95" s="52">
        <v>80</v>
      </c>
      <c r="C95" s="52">
        <v>1.2</v>
      </c>
      <c r="D95" s="52">
        <v>0.1</v>
      </c>
      <c r="E95" s="87">
        <v>17.4</v>
      </c>
      <c r="F95" s="52">
        <v>71</v>
      </c>
      <c r="G95" s="73"/>
      <c r="H95" s="193"/>
      <c r="I95" s="77"/>
    </row>
    <row r="96" spans="1:9" ht="15.75">
      <c r="A96" s="211" t="s">
        <v>1</v>
      </c>
      <c r="B96" s="52">
        <v>80</v>
      </c>
      <c r="C96" s="52">
        <v>0.7</v>
      </c>
      <c r="D96" s="52">
        <v>0.2</v>
      </c>
      <c r="E96" s="87">
        <v>7.6</v>
      </c>
      <c r="F96" s="52">
        <v>32</v>
      </c>
      <c r="G96" s="73"/>
      <c r="H96" s="193"/>
      <c r="I96" s="77"/>
    </row>
    <row r="97" spans="1:8" ht="15.75">
      <c r="A97" s="240" t="s">
        <v>171</v>
      </c>
      <c r="B97" s="85">
        <f aca="true" t="shared" si="9" ref="B97:G97">SUM(B89:B96)</f>
        <v>690</v>
      </c>
      <c r="C97" s="85">
        <f t="shared" si="9"/>
        <v>46.07</v>
      </c>
      <c r="D97" s="85">
        <f t="shared" si="9"/>
        <v>36.81</v>
      </c>
      <c r="E97" s="229">
        <f t="shared" si="9"/>
        <v>106.93</v>
      </c>
      <c r="F97" s="85">
        <f t="shared" si="9"/>
        <v>929.36</v>
      </c>
      <c r="G97" s="86">
        <f t="shared" si="9"/>
        <v>35.8385075</v>
      </c>
      <c r="H97" s="86"/>
    </row>
    <row r="98" spans="1:8" ht="15.75">
      <c r="A98" s="210" t="s">
        <v>2</v>
      </c>
      <c r="B98" s="72"/>
      <c r="C98" s="72"/>
      <c r="D98" s="72"/>
      <c r="E98" s="56"/>
      <c r="F98" s="72"/>
      <c r="G98" s="90"/>
      <c r="H98" s="204"/>
    </row>
    <row r="99" spans="1:9" ht="15.75">
      <c r="A99" s="211" t="s">
        <v>412</v>
      </c>
      <c r="B99" s="52">
        <f>розкладка!C72</f>
        <v>180</v>
      </c>
      <c r="C99" s="52">
        <v>2</v>
      </c>
      <c r="D99" s="52">
        <v>1.6</v>
      </c>
      <c r="E99" s="87">
        <v>13.8</v>
      </c>
      <c r="F99" s="52">
        <v>77</v>
      </c>
      <c r="G99" s="73">
        <f>розкладка!D72</f>
        <v>1.621855</v>
      </c>
      <c r="H99" s="193"/>
      <c r="I99" s="77"/>
    </row>
    <row r="100" spans="1:9" ht="31.5">
      <c r="A100" s="211" t="s">
        <v>245</v>
      </c>
      <c r="B100" s="52">
        <f>розкладка!C392</f>
        <v>120</v>
      </c>
      <c r="C100" s="52">
        <v>10.98</v>
      </c>
      <c r="D100" s="52">
        <v>4.46</v>
      </c>
      <c r="E100" s="87">
        <v>10.43</v>
      </c>
      <c r="F100" s="52">
        <v>124.93</v>
      </c>
      <c r="G100" s="73">
        <f>розкладка!D392</f>
        <v>13.1338725</v>
      </c>
      <c r="H100" s="193"/>
      <c r="I100" s="77"/>
    </row>
    <row r="101" spans="1:9" ht="15.75">
      <c r="A101" s="61" t="s">
        <v>82</v>
      </c>
      <c r="B101" s="52">
        <v>30</v>
      </c>
      <c r="C101" s="52">
        <v>2.1</v>
      </c>
      <c r="D101" s="52">
        <v>2.4</v>
      </c>
      <c r="E101" s="52">
        <v>9.9</v>
      </c>
      <c r="F101" s="52">
        <v>71</v>
      </c>
      <c r="G101" s="73">
        <f>розкладка!D805</f>
        <v>0.5955</v>
      </c>
      <c r="H101" s="193"/>
      <c r="I101" s="77"/>
    </row>
    <row r="102" spans="1:9" ht="15.75">
      <c r="A102" s="211" t="s">
        <v>6</v>
      </c>
      <c r="B102" s="52">
        <f>розкладка!C834</f>
        <v>160</v>
      </c>
      <c r="C102" s="52">
        <v>0.23</v>
      </c>
      <c r="D102" s="52">
        <v>0</v>
      </c>
      <c r="E102" s="87">
        <v>10.5</v>
      </c>
      <c r="F102" s="52">
        <v>39.05</v>
      </c>
      <c r="G102" s="73">
        <f>розкладка!D834</f>
        <v>1.18125</v>
      </c>
      <c r="H102" s="193"/>
      <c r="I102" s="77"/>
    </row>
    <row r="103" spans="1:9" ht="15.75">
      <c r="A103" s="211" t="s">
        <v>505</v>
      </c>
      <c r="B103" s="52">
        <v>80</v>
      </c>
      <c r="C103" s="52">
        <v>0.3</v>
      </c>
      <c r="D103" s="52">
        <v>0.3</v>
      </c>
      <c r="E103" s="87">
        <v>8.3</v>
      </c>
      <c r="F103" s="52">
        <v>36</v>
      </c>
      <c r="G103" s="73">
        <f>розкладка!D883</f>
        <v>1.932</v>
      </c>
      <c r="H103" s="193"/>
      <c r="I103" s="77"/>
    </row>
    <row r="104" spans="1:9" ht="15.75">
      <c r="A104" s="211" t="s">
        <v>0</v>
      </c>
      <c r="B104" s="52">
        <v>80</v>
      </c>
      <c r="C104" s="52">
        <v>1.2</v>
      </c>
      <c r="D104" s="52">
        <v>0.1</v>
      </c>
      <c r="E104" s="87">
        <v>17.4</v>
      </c>
      <c r="F104" s="52">
        <v>71</v>
      </c>
      <c r="G104" s="73"/>
      <c r="H104" s="193"/>
      <c r="I104" s="77"/>
    </row>
    <row r="105" spans="1:9" ht="15.75">
      <c r="A105" s="211" t="s">
        <v>1</v>
      </c>
      <c r="B105" s="52">
        <v>80</v>
      </c>
      <c r="C105" s="52">
        <v>0.7</v>
      </c>
      <c r="D105" s="52">
        <v>0.2</v>
      </c>
      <c r="E105" s="87">
        <v>7.6</v>
      </c>
      <c r="F105" s="52">
        <v>32</v>
      </c>
      <c r="G105" s="73"/>
      <c r="H105" s="193"/>
      <c r="I105" s="77"/>
    </row>
    <row r="106" spans="1:8" ht="15.75">
      <c r="A106" s="240" t="s">
        <v>171</v>
      </c>
      <c r="B106" s="85">
        <f aca="true" t="shared" si="10" ref="B106:G106">SUM(B99:B105)</f>
        <v>730</v>
      </c>
      <c r="C106" s="85">
        <f t="shared" si="10"/>
        <v>17.51</v>
      </c>
      <c r="D106" s="85">
        <f t="shared" si="10"/>
        <v>9.06</v>
      </c>
      <c r="E106" s="229">
        <f t="shared" si="10"/>
        <v>77.93</v>
      </c>
      <c r="F106" s="85">
        <f t="shared" si="10"/>
        <v>450.98</v>
      </c>
      <c r="G106" s="86">
        <f t="shared" si="10"/>
        <v>18.464477499999997</v>
      </c>
      <c r="H106" s="205"/>
    </row>
    <row r="107" spans="1:8" ht="15.75">
      <c r="A107" s="210" t="s">
        <v>7</v>
      </c>
      <c r="B107" s="72"/>
      <c r="C107" s="72"/>
      <c r="D107" s="72"/>
      <c r="E107" s="56"/>
      <c r="F107" s="72"/>
      <c r="G107" s="90"/>
      <c r="H107" s="204"/>
    </row>
    <row r="108" spans="1:9" ht="15.75">
      <c r="A108" s="61" t="s">
        <v>499</v>
      </c>
      <c r="B108" s="52">
        <f>розкладка!C840</f>
        <v>125</v>
      </c>
      <c r="C108" s="52">
        <v>4.24</v>
      </c>
      <c r="D108" s="52">
        <v>3.75</v>
      </c>
      <c r="E108" s="87">
        <v>18.56</v>
      </c>
      <c r="F108" s="52">
        <v>122.8</v>
      </c>
      <c r="G108" s="73">
        <f>розкладка!D840</f>
        <v>3.9595499999999997</v>
      </c>
      <c r="H108" s="193"/>
      <c r="I108" s="77"/>
    </row>
    <row r="109" spans="1:9" ht="15.75">
      <c r="A109" s="211" t="s">
        <v>8</v>
      </c>
      <c r="B109" s="52">
        <v>50</v>
      </c>
      <c r="C109" s="52"/>
      <c r="D109" s="52"/>
      <c r="E109" s="87"/>
      <c r="F109" s="52"/>
      <c r="G109" s="73">
        <f>розкладка!D816</f>
        <v>2.54625</v>
      </c>
      <c r="H109" s="193"/>
      <c r="I109" s="77"/>
    </row>
    <row r="110" spans="1:9" ht="15.75">
      <c r="A110" s="211" t="s">
        <v>505</v>
      </c>
      <c r="B110" s="52">
        <v>80</v>
      </c>
      <c r="C110" s="52">
        <v>0.3</v>
      </c>
      <c r="D110" s="52">
        <v>0.3</v>
      </c>
      <c r="E110" s="87">
        <v>8.3</v>
      </c>
      <c r="F110" s="52">
        <v>36</v>
      </c>
      <c r="G110" s="73"/>
      <c r="H110" s="193"/>
      <c r="I110" s="77"/>
    </row>
    <row r="111" spans="1:9" ht="15.75">
      <c r="A111" s="211" t="s">
        <v>0</v>
      </c>
      <c r="B111" s="52">
        <v>80</v>
      </c>
      <c r="C111" s="52">
        <v>1.2</v>
      </c>
      <c r="D111" s="52">
        <v>0.1</v>
      </c>
      <c r="E111" s="87">
        <v>17.4</v>
      </c>
      <c r="F111" s="52">
        <v>71</v>
      </c>
      <c r="G111" s="73">
        <f>розкладка!D878</f>
        <v>3.024</v>
      </c>
      <c r="H111" s="193"/>
      <c r="I111" s="77"/>
    </row>
    <row r="112" spans="1:9" ht="15.75">
      <c r="A112" s="211" t="s">
        <v>1</v>
      </c>
      <c r="B112" s="52">
        <v>80</v>
      </c>
      <c r="C112" s="52">
        <v>0.7</v>
      </c>
      <c r="D112" s="52">
        <v>0.2</v>
      </c>
      <c r="E112" s="87">
        <v>7.6</v>
      </c>
      <c r="F112" s="52">
        <v>32</v>
      </c>
      <c r="G112" s="73"/>
      <c r="H112" s="193"/>
      <c r="I112" s="77"/>
    </row>
    <row r="113" spans="1:8" ht="15.75">
      <c r="A113" s="240" t="s">
        <v>171</v>
      </c>
      <c r="B113" s="85">
        <f aca="true" t="shared" si="11" ref="B113:G113">SUM(B108:B112)</f>
        <v>415</v>
      </c>
      <c r="C113" s="85">
        <f t="shared" si="11"/>
        <v>6.44</v>
      </c>
      <c r="D113" s="85">
        <f t="shared" si="11"/>
        <v>4.35</v>
      </c>
      <c r="E113" s="229">
        <f t="shared" si="11"/>
        <v>51.86</v>
      </c>
      <c r="F113" s="85">
        <f t="shared" si="11"/>
        <v>261.8</v>
      </c>
      <c r="G113" s="86">
        <f t="shared" si="11"/>
        <v>9.5298</v>
      </c>
      <c r="H113" s="86">
        <f>G97+G106+G113</f>
        <v>63.832784999999994</v>
      </c>
    </row>
    <row r="114" spans="1:8" ht="18.75">
      <c r="A114" s="213" t="s">
        <v>178</v>
      </c>
      <c r="B114" s="76"/>
      <c r="C114" s="76"/>
      <c r="D114" s="76"/>
      <c r="E114" s="54"/>
      <c r="F114" s="76"/>
      <c r="G114" s="89"/>
      <c r="H114" s="203"/>
    </row>
    <row r="115" spans="1:8" ht="15.75">
      <c r="A115" s="210" t="s">
        <v>369</v>
      </c>
      <c r="B115" s="72"/>
      <c r="C115" s="72"/>
      <c r="D115" s="72"/>
      <c r="E115" s="56"/>
      <c r="F115" s="72"/>
      <c r="G115" s="90"/>
      <c r="H115" s="204"/>
    </row>
    <row r="116" spans="1:9" ht="15.75">
      <c r="A116" s="211" t="s">
        <v>230</v>
      </c>
      <c r="B116" s="52">
        <f>розкладка!C14</f>
        <v>80</v>
      </c>
      <c r="C116" s="52">
        <v>3.4</v>
      </c>
      <c r="D116" s="52">
        <v>5.4</v>
      </c>
      <c r="E116" s="87">
        <v>5.9</v>
      </c>
      <c r="F116" s="52">
        <v>84.1</v>
      </c>
      <c r="G116" s="73">
        <f>розкладка!D14</f>
        <v>3.76194</v>
      </c>
      <c r="H116" s="193"/>
      <c r="I116" s="77"/>
    </row>
    <row r="117" spans="1:9" ht="15.75">
      <c r="A117" s="211" t="s">
        <v>61</v>
      </c>
      <c r="B117" s="52">
        <f>розкладка!C478</f>
        <v>100</v>
      </c>
      <c r="C117" s="52">
        <v>17.1</v>
      </c>
      <c r="D117" s="52">
        <v>4.4</v>
      </c>
      <c r="E117" s="87">
        <v>4</v>
      </c>
      <c r="F117" s="52">
        <v>125</v>
      </c>
      <c r="G117" s="73">
        <f>розкладка!D478</f>
        <v>11.7391875</v>
      </c>
      <c r="H117" s="193"/>
      <c r="I117" s="77"/>
    </row>
    <row r="118" spans="1:9" ht="15.75">
      <c r="A118" s="212" t="s">
        <v>24</v>
      </c>
      <c r="B118" s="52">
        <f>розкладка!C245</f>
        <v>100</v>
      </c>
      <c r="C118" s="52">
        <v>5.1</v>
      </c>
      <c r="D118" s="52">
        <v>3</v>
      </c>
      <c r="E118" s="87">
        <v>31.9</v>
      </c>
      <c r="F118" s="52">
        <v>177</v>
      </c>
      <c r="G118" s="73">
        <f>розкладка!D245</f>
        <v>1.094205</v>
      </c>
      <c r="H118" s="193"/>
      <c r="I118" s="77"/>
    </row>
    <row r="119" spans="1:9" ht="15.75">
      <c r="A119" s="61" t="s">
        <v>82</v>
      </c>
      <c r="B119" s="52">
        <v>30</v>
      </c>
      <c r="C119" s="52">
        <v>2.1</v>
      </c>
      <c r="D119" s="52">
        <v>2.4</v>
      </c>
      <c r="E119" s="52">
        <v>9.9</v>
      </c>
      <c r="F119" s="52">
        <v>71</v>
      </c>
      <c r="G119" s="73">
        <f>розкладка!D801</f>
        <v>0.5955</v>
      </c>
      <c r="H119" s="193"/>
      <c r="I119" s="77"/>
    </row>
    <row r="120" spans="1:9" ht="15.75">
      <c r="A120" s="211" t="s">
        <v>483</v>
      </c>
      <c r="B120" s="52">
        <v>180</v>
      </c>
      <c r="C120" s="52">
        <v>0.9</v>
      </c>
      <c r="D120" s="52">
        <v>0</v>
      </c>
      <c r="E120" s="87">
        <v>26.1</v>
      </c>
      <c r="F120" s="52">
        <v>106.2</v>
      </c>
      <c r="G120" s="73"/>
      <c r="H120" s="193"/>
      <c r="I120" s="77"/>
    </row>
    <row r="121" spans="1:9" ht="15.75">
      <c r="A121" s="211" t="s">
        <v>469</v>
      </c>
      <c r="B121" s="52">
        <v>180</v>
      </c>
      <c r="C121" s="52">
        <v>0.18</v>
      </c>
      <c r="D121" s="52">
        <v>0</v>
      </c>
      <c r="E121" s="87">
        <v>28.62</v>
      </c>
      <c r="F121" s="52">
        <v>122.4</v>
      </c>
      <c r="G121" s="73"/>
      <c r="H121" s="193"/>
      <c r="I121" s="77"/>
    </row>
    <row r="122" spans="1:9" ht="15.75">
      <c r="A122" s="211" t="s">
        <v>470</v>
      </c>
      <c r="B122" s="52">
        <v>180</v>
      </c>
      <c r="C122" s="52">
        <v>0.72</v>
      </c>
      <c r="D122" s="52">
        <v>0</v>
      </c>
      <c r="E122" s="87">
        <v>18.54</v>
      </c>
      <c r="F122" s="52">
        <v>75.6</v>
      </c>
      <c r="G122" s="73">
        <f>розкладка!D822</f>
        <v>4.536</v>
      </c>
      <c r="H122" s="193"/>
      <c r="I122" s="77"/>
    </row>
    <row r="123" spans="1:9" ht="15.75">
      <c r="A123" s="211" t="s">
        <v>471</v>
      </c>
      <c r="B123" s="52">
        <v>180</v>
      </c>
      <c r="C123" s="52">
        <v>0.9</v>
      </c>
      <c r="D123" s="52">
        <v>0</v>
      </c>
      <c r="E123" s="87">
        <v>26.1</v>
      </c>
      <c r="F123" s="52">
        <v>106.2</v>
      </c>
      <c r="G123" s="73"/>
      <c r="H123" s="193"/>
      <c r="I123" s="77"/>
    </row>
    <row r="124" spans="1:9" ht="15.75">
      <c r="A124" s="211" t="s">
        <v>472</v>
      </c>
      <c r="B124" s="52">
        <v>180</v>
      </c>
      <c r="C124" s="52">
        <v>0.9</v>
      </c>
      <c r="D124" s="52">
        <v>0</v>
      </c>
      <c r="E124" s="87">
        <v>26.1</v>
      </c>
      <c r="F124" s="52">
        <v>106.2</v>
      </c>
      <c r="G124" s="73"/>
      <c r="H124" s="193"/>
      <c r="I124" s="77"/>
    </row>
    <row r="125" spans="1:9" ht="15.75">
      <c r="A125" s="211" t="s">
        <v>505</v>
      </c>
      <c r="B125" s="52">
        <f>розкладка!C883</f>
        <v>80</v>
      </c>
      <c r="C125" s="52">
        <v>0.3</v>
      </c>
      <c r="D125" s="52">
        <v>0.3</v>
      </c>
      <c r="E125" s="87">
        <v>8.3</v>
      </c>
      <c r="F125" s="52">
        <v>36</v>
      </c>
      <c r="G125" s="73">
        <f>розкладка!D883</f>
        <v>1.932</v>
      </c>
      <c r="H125" s="193"/>
      <c r="I125" s="77"/>
    </row>
    <row r="126" spans="1:9" ht="15.75">
      <c r="A126" s="211" t="s">
        <v>0</v>
      </c>
      <c r="B126" s="52">
        <v>80</v>
      </c>
      <c r="C126" s="52">
        <v>1.2</v>
      </c>
      <c r="D126" s="52">
        <v>0.1</v>
      </c>
      <c r="E126" s="87">
        <v>17.4</v>
      </c>
      <c r="F126" s="52">
        <v>71</v>
      </c>
      <c r="G126" s="73"/>
      <c r="H126" s="193"/>
      <c r="I126" s="77"/>
    </row>
    <row r="127" spans="1:9" ht="15.75">
      <c r="A127" s="211" t="s">
        <v>1</v>
      </c>
      <c r="B127" s="52">
        <v>80</v>
      </c>
      <c r="C127" s="52">
        <v>0.7</v>
      </c>
      <c r="D127" s="52">
        <v>0.2</v>
      </c>
      <c r="E127" s="87">
        <v>7.6</v>
      </c>
      <c r="F127" s="52">
        <v>32</v>
      </c>
      <c r="G127" s="73"/>
      <c r="H127" s="193"/>
      <c r="I127" s="77"/>
    </row>
    <row r="128" spans="1:8" ht="15.75">
      <c r="A128" s="240" t="s">
        <v>171</v>
      </c>
      <c r="B128" s="85">
        <f aca="true" t="shared" si="12" ref="B128:G128">SUM(B116:B127)</f>
        <v>1450</v>
      </c>
      <c r="C128" s="85">
        <f t="shared" si="12"/>
        <v>33.5</v>
      </c>
      <c r="D128" s="85">
        <f t="shared" si="12"/>
        <v>15.8</v>
      </c>
      <c r="E128" s="229">
        <f t="shared" si="12"/>
        <v>210.46</v>
      </c>
      <c r="F128" s="85">
        <f t="shared" si="12"/>
        <v>1112.7000000000003</v>
      </c>
      <c r="G128" s="86">
        <f t="shared" si="12"/>
        <v>23.6588325</v>
      </c>
      <c r="H128" s="205"/>
    </row>
    <row r="129" spans="1:8" ht="15.75">
      <c r="A129" s="210" t="s">
        <v>2</v>
      </c>
      <c r="B129" s="72"/>
      <c r="C129" s="72"/>
      <c r="D129" s="72"/>
      <c r="E129" s="56"/>
      <c r="F129" s="72"/>
      <c r="G129" s="90"/>
      <c r="H129" s="204"/>
    </row>
    <row r="130" spans="1:9" ht="15.75">
      <c r="A130" s="211" t="s">
        <v>246</v>
      </c>
      <c r="B130" s="52">
        <f>розкладка!C134</f>
        <v>180</v>
      </c>
      <c r="C130" s="52">
        <v>1.87</v>
      </c>
      <c r="D130" s="52">
        <v>4.97</v>
      </c>
      <c r="E130" s="87">
        <v>13.93</v>
      </c>
      <c r="F130" s="52">
        <v>104.61</v>
      </c>
      <c r="G130" s="73">
        <f>розкладка!D134</f>
        <v>2.569575</v>
      </c>
      <c r="H130" s="193"/>
      <c r="I130" s="77"/>
    </row>
    <row r="131" spans="1:9" ht="15.75">
      <c r="A131" s="211" t="s">
        <v>457</v>
      </c>
      <c r="B131" s="52">
        <f>розкладка!C316</f>
        <v>88</v>
      </c>
      <c r="C131" s="52">
        <v>14.73</v>
      </c>
      <c r="D131" s="52">
        <v>2.6</v>
      </c>
      <c r="E131" s="87">
        <v>28.25</v>
      </c>
      <c r="F131" s="52">
        <v>116.36</v>
      </c>
      <c r="G131" s="73">
        <f>розкладка!D316</f>
        <v>6.0437325</v>
      </c>
      <c r="H131" s="193"/>
      <c r="I131" s="77"/>
    </row>
    <row r="132" spans="1:9" ht="15.75">
      <c r="A132" s="211" t="s">
        <v>481</v>
      </c>
      <c r="B132" s="52">
        <f>розкладка!C229</f>
        <v>100</v>
      </c>
      <c r="C132" s="52">
        <v>3.1</v>
      </c>
      <c r="D132" s="52">
        <v>2.3</v>
      </c>
      <c r="E132" s="87">
        <v>26.8</v>
      </c>
      <c r="F132" s="52">
        <v>141</v>
      </c>
      <c r="G132" s="73">
        <f>розкладка!D229</f>
        <v>1.0372050000000002</v>
      </c>
      <c r="H132" s="193"/>
      <c r="I132" s="77"/>
    </row>
    <row r="133" spans="1:9" ht="31.5">
      <c r="A133" s="211" t="s">
        <v>212</v>
      </c>
      <c r="B133" s="52">
        <f>розкладка!C30</f>
        <v>126</v>
      </c>
      <c r="C133" s="52">
        <v>3.19</v>
      </c>
      <c r="D133" s="52">
        <v>5.37</v>
      </c>
      <c r="E133" s="87">
        <v>13.43</v>
      </c>
      <c r="F133" s="52">
        <v>109.98</v>
      </c>
      <c r="G133" s="73">
        <f>розкладка!D30</f>
        <v>5.597549999999999</v>
      </c>
      <c r="H133" s="193"/>
      <c r="I133" s="77"/>
    </row>
    <row r="134" spans="1:9" ht="15.75">
      <c r="A134" s="61" t="s">
        <v>82</v>
      </c>
      <c r="B134" s="52">
        <v>30</v>
      </c>
      <c r="C134" s="52">
        <v>2.1</v>
      </c>
      <c r="D134" s="52">
        <v>2.4</v>
      </c>
      <c r="E134" s="52">
        <v>9.9</v>
      </c>
      <c r="F134" s="52">
        <v>71</v>
      </c>
      <c r="G134" s="73">
        <f>розкладка!D805</f>
        <v>0.5955</v>
      </c>
      <c r="H134" s="193"/>
      <c r="I134" s="77"/>
    </row>
    <row r="135" spans="1:9" ht="15.75">
      <c r="A135" s="211" t="s">
        <v>6</v>
      </c>
      <c r="B135" s="52">
        <f>розкладка!C834</f>
        <v>160</v>
      </c>
      <c r="C135" s="52">
        <v>0.23</v>
      </c>
      <c r="D135" s="52">
        <v>0</v>
      </c>
      <c r="E135" s="87">
        <v>10.5</v>
      </c>
      <c r="F135" s="52">
        <v>39.05</v>
      </c>
      <c r="G135" s="73">
        <f>розкладка!D834</f>
        <v>1.18125</v>
      </c>
      <c r="H135" s="193"/>
      <c r="I135" s="77"/>
    </row>
    <row r="136" spans="1:8" ht="15.75">
      <c r="A136" s="240" t="s">
        <v>171</v>
      </c>
      <c r="B136" s="85">
        <f aca="true" t="shared" si="13" ref="B136:G136">SUM(B130:B135)</f>
        <v>684</v>
      </c>
      <c r="C136" s="85">
        <f t="shared" si="13"/>
        <v>25.220000000000006</v>
      </c>
      <c r="D136" s="85">
        <f t="shared" si="13"/>
        <v>17.64</v>
      </c>
      <c r="E136" s="229">
        <f t="shared" si="13"/>
        <v>102.81</v>
      </c>
      <c r="F136" s="85">
        <f t="shared" si="13"/>
        <v>582</v>
      </c>
      <c r="G136" s="86">
        <f t="shared" si="13"/>
        <v>17.0248125</v>
      </c>
      <c r="H136" s="205"/>
    </row>
    <row r="137" spans="1:8" ht="15.75">
      <c r="A137" s="210" t="s">
        <v>7</v>
      </c>
      <c r="B137" s="72"/>
      <c r="C137" s="72"/>
      <c r="D137" s="72"/>
      <c r="E137" s="56"/>
      <c r="F137" s="72"/>
      <c r="G137" s="90"/>
      <c r="H137" s="204"/>
    </row>
    <row r="138" spans="1:9" ht="15.75">
      <c r="A138" s="211" t="s">
        <v>22</v>
      </c>
      <c r="B138" s="52">
        <f>розкладка!C721</f>
        <v>160</v>
      </c>
      <c r="C138" s="52">
        <v>21</v>
      </c>
      <c r="D138" s="52">
        <v>12.97</v>
      </c>
      <c r="E138" s="87">
        <v>23.87</v>
      </c>
      <c r="F138" s="52">
        <v>296.47</v>
      </c>
      <c r="G138" s="73">
        <f>розкладка!D721</f>
        <v>12.039174000000001</v>
      </c>
      <c r="H138" s="193"/>
      <c r="I138" s="77"/>
    </row>
    <row r="139" spans="1:9" ht="15.75">
      <c r="A139" s="211" t="s">
        <v>411</v>
      </c>
      <c r="B139" s="52">
        <f>розкладка!C858</f>
        <v>120</v>
      </c>
      <c r="C139" s="52">
        <v>4.5</v>
      </c>
      <c r="D139" s="52">
        <v>4</v>
      </c>
      <c r="E139" s="87">
        <v>7.6</v>
      </c>
      <c r="F139" s="52">
        <v>83</v>
      </c>
      <c r="G139" s="73">
        <f>розкладка!D858</f>
        <v>3.5204400000000002</v>
      </c>
      <c r="H139" s="193"/>
      <c r="I139" s="77"/>
    </row>
    <row r="140" spans="1:9" ht="15.75">
      <c r="A140" s="211" t="s">
        <v>505</v>
      </c>
      <c r="B140" s="52">
        <v>80</v>
      </c>
      <c r="C140" s="52">
        <v>0.3</v>
      </c>
      <c r="D140" s="52">
        <v>0.3</v>
      </c>
      <c r="E140" s="87">
        <v>8.3</v>
      </c>
      <c r="F140" s="52">
        <v>36</v>
      </c>
      <c r="G140" s="73"/>
      <c r="H140" s="193"/>
      <c r="I140" s="77"/>
    </row>
    <row r="141" spans="1:9" ht="15.75">
      <c r="A141" s="211" t="s">
        <v>0</v>
      </c>
      <c r="B141" s="52">
        <v>80</v>
      </c>
      <c r="C141" s="52">
        <v>1.2</v>
      </c>
      <c r="D141" s="52">
        <v>0.1</v>
      </c>
      <c r="E141" s="87">
        <v>17.4</v>
      </c>
      <c r="F141" s="52">
        <v>71</v>
      </c>
      <c r="G141" s="73">
        <f>розкладка!D878</f>
        <v>3.024</v>
      </c>
      <c r="H141" s="193"/>
      <c r="I141" s="77"/>
    </row>
    <row r="142" spans="1:9" ht="15.75">
      <c r="A142" s="211" t="s">
        <v>1</v>
      </c>
      <c r="B142" s="52">
        <v>80</v>
      </c>
      <c r="C142" s="52">
        <v>0.7</v>
      </c>
      <c r="D142" s="52">
        <v>0.2</v>
      </c>
      <c r="E142" s="87">
        <v>7.6</v>
      </c>
      <c r="F142" s="52">
        <v>32</v>
      </c>
      <c r="G142" s="250"/>
      <c r="H142" s="193"/>
      <c r="I142" s="77"/>
    </row>
    <row r="143" spans="1:11" ht="16.5" thickBot="1">
      <c r="A143" s="252" t="s">
        <v>171</v>
      </c>
      <c r="B143" s="253">
        <f aca="true" t="shared" si="14" ref="B143:G143">SUM(B138:B142)</f>
        <v>520</v>
      </c>
      <c r="C143" s="253">
        <f t="shared" si="14"/>
        <v>27.7</v>
      </c>
      <c r="D143" s="253">
        <f t="shared" si="14"/>
        <v>17.57</v>
      </c>
      <c r="E143" s="253">
        <f t="shared" si="14"/>
        <v>64.77</v>
      </c>
      <c r="F143" s="254">
        <f t="shared" si="14"/>
        <v>518.47</v>
      </c>
      <c r="G143" s="255">
        <f t="shared" si="14"/>
        <v>18.583614</v>
      </c>
      <c r="H143" s="255">
        <f>G128+G136+G143</f>
        <v>59.267258999999996</v>
      </c>
      <c r="I143" s="248"/>
      <c r="K143" s="248"/>
    </row>
    <row r="144" spans="1:9" ht="20.25" customHeight="1" thickBot="1">
      <c r="A144" s="295" t="s">
        <v>98</v>
      </c>
      <c r="B144" s="296"/>
      <c r="C144" s="256"/>
      <c r="D144" s="256"/>
      <c r="E144" s="256"/>
      <c r="F144" s="256"/>
      <c r="G144" s="257"/>
      <c r="H144" s="259">
        <v>48</v>
      </c>
      <c r="I144" s="227"/>
    </row>
    <row r="145" spans="1:8" ht="64.5" customHeight="1">
      <c r="A145" s="297" t="s">
        <v>431</v>
      </c>
      <c r="B145" s="297"/>
      <c r="C145" s="297"/>
      <c r="D145" s="297"/>
      <c r="E145" s="297"/>
      <c r="F145" s="297"/>
      <c r="G145" s="297"/>
      <c r="H145" s="297"/>
    </row>
    <row r="146" spans="2:8" ht="15.75">
      <c r="B146" s="62"/>
      <c r="C146" s="62"/>
      <c r="D146" s="62"/>
      <c r="E146" s="62"/>
      <c r="F146" s="62"/>
      <c r="G146" s="227"/>
      <c r="H146" s="227"/>
    </row>
  </sheetData>
  <sheetProtection/>
  <autoFilter ref="A3:I145"/>
  <mergeCells count="7">
    <mergeCell ref="B1:B2"/>
    <mergeCell ref="A144:B144"/>
    <mergeCell ref="A145:H145"/>
    <mergeCell ref="G1:G3"/>
    <mergeCell ref="A1:A3"/>
    <mergeCell ref="C1:F1"/>
    <mergeCell ref="H1:H3"/>
  </mergeCells>
  <printOptions/>
  <pageMargins left="0.7874015748031497" right="0" top="0.5905511811023623" bottom="0.3937007874015748" header="0" footer="0"/>
  <pageSetup horizontalDpi="600" verticalDpi="600" orientation="portrait" paperSize="9" scale="83" r:id="rId1"/>
  <rowBreaks count="2" manualBreakCount="2">
    <brk id="53" max="7" man="1"/>
    <brk id="106" max="7" man="1"/>
  </rowBreaks>
</worksheet>
</file>

<file path=xl/worksheets/sheet6.xml><?xml version="1.0" encoding="utf-8"?>
<worksheet xmlns="http://schemas.openxmlformats.org/spreadsheetml/2006/main" xmlns:r="http://schemas.openxmlformats.org/officeDocument/2006/relationships">
  <sheetPr>
    <tabColor indexed="11"/>
  </sheetPr>
  <dimension ref="A1:K890"/>
  <sheetViews>
    <sheetView tabSelected="1" view="pageBreakPreview" zoomScaleSheetLayoutView="100" zoomScalePageLayoutView="0" workbookViewId="0" topLeftCell="A481">
      <selection activeCell="N496" sqref="N496"/>
    </sheetView>
  </sheetViews>
  <sheetFormatPr defaultColWidth="9.140625" defaultRowHeight="12.75"/>
  <cols>
    <col min="1" max="1" width="26.7109375" style="135" customWidth="1"/>
    <col min="2" max="2" width="19.28125" style="102" customWidth="1"/>
    <col min="3" max="3" width="12.00390625" style="102" customWidth="1"/>
    <col min="4" max="4" width="12.28125" style="177" customWidth="1"/>
    <col min="5" max="7" width="9.140625" style="156" customWidth="1"/>
    <col min="8" max="8" width="13.00390625" style="156" customWidth="1"/>
    <col min="9" max="9" width="7.421875" style="102" customWidth="1"/>
    <col min="10" max="10" width="12.00390625" style="102" customWidth="1"/>
    <col min="11" max="16384" width="9.140625" style="102" customWidth="1"/>
  </cols>
  <sheetData>
    <row r="1" spans="1:11" ht="18.75">
      <c r="A1" s="131"/>
      <c r="B1" s="124" t="s">
        <v>397</v>
      </c>
      <c r="C1" s="1"/>
      <c r="D1" s="168"/>
      <c r="E1" s="155"/>
      <c r="F1" s="155"/>
      <c r="G1" s="155"/>
      <c r="H1" s="155"/>
      <c r="I1" s="1"/>
      <c r="J1" s="1"/>
      <c r="K1" s="1"/>
    </row>
    <row r="2" spans="1:6" ht="12.75">
      <c r="A2" s="132"/>
      <c r="B2" s="3"/>
      <c r="C2" s="3"/>
      <c r="D2" s="169"/>
      <c r="E2" s="4"/>
      <c r="F2" s="4"/>
    </row>
    <row r="3" spans="1:6" ht="19.5">
      <c r="A3" s="133" t="s">
        <v>416</v>
      </c>
      <c r="B3" s="3"/>
      <c r="C3" s="3"/>
      <c r="D3" s="169"/>
      <c r="E3" s="4"/>
      <c r="F3" s="4"/>
    </row>
    <row r="4" spans="1:6" ht="13.5">
      <c r="A4" s="134"/>
      <c r="B4" s="3"/>
      <c r="C4" s="3"/>
      <c r="D4" s="169"/>
      <c r="E4" s="4"/>
      <c r="F4" s="4"/>
    </row>
    <row r="5" spans="1:4" ht="13.5">
      <c r="A5" s="134" t="s">
        <v>376</v>
      </c>
      <c r="B5" s="3"/>
      <c r="C5" s="3"/>
      <c r="D5" s="169"/>
    </row>
    <row r="6" spans="1:8" ht="12.75">
      <c r="A6" s="321" t="s">
        <v>150</v>
      </c>
      <c r="B6" s="322"/>
      <c r="C6" s="5">
        <v>100</v>
      </c>
      <c r="D6" s="6">
        <f>SUM(D8:D11)</f>
        <v>2.0031899999999996</v>
      </c>
      <c r="E6" s="326" t="s">
        <v>234</v>
      </c>
      <c r="F6" s="327"/>
      <c r="G6" s="327"/>
      <c r="H6" s="328"/>
    </row>
    <row r="7" spans="2:8" ht="12.75">
      <c r="B7" s="7" t="s">
        <v>231</v>
      </c>
      <c r="C7" s="5" t="s">
        <v>168</v>
      </c>
      <c r="D7" s="170"/>
      <c r="E7" s="353" t="s">
        <v>152</v>
      </c>
      <c r="F7" s="372"/>
      <c r="G7" s="372"/>
      <c r="H7" s="372"/>
    </row>
    <row r="8" spans="1:8" ht="12.75">
      <c r="A8" s="136" t="s">
        <v>151</v>
      </c>
      <c r="B8" s="9">
        <v>75</v>
      </c>
      <c r="C8" s="9">
        <f>вартість!B24</f>
        <v>15.75</v>
      </c>
      <c r="D8" s="171">
        <f>B8*C8/1000</f>
        <v>1.18125</v>
      </c>
      <c r="E8" s="372"/>
      <c r="F8" s="372"/>
      <c r="G8" s="372"/>
      <c r="H8" s="372"/>
    </row>
    <row r="9" spans="1:8" ht="12.75">
      <c r="A9" s="136" t="s">
        <v>237</v>
      </c>
      <c r="B9" s="9">
        <v>50</v>
      </c>
      <c r="C9" s="9">
        <f>вартість!B22</f>
        <v>12.6</v>
      </c>
      <c r="D9" s="171">
        <f>B9*C9/1000</f>
        <v>0.63</v>
      </c>
      <c r="E9" s="372"/>
      <c r="F9" s="372"/>
      <c r="G9" s="372"/>
      <c r="H9" s="372"/>
    </row>
    <row r="10" spans="1:8" ht="12.75">
      <c r="A10" s="136" t="s">
        <v>123</v>
      </c>
      <c r="B10" s="9">
        <v>0.4</v>
      </c>
      <c r="C10" s="9">
        <f>вартість!B35</f>
        <v>7.35</v>
      </c>
      <c r="D10" s="171">
        <f>B10*C10/1000</f>
        <v>0.00294</v>
      </c>
      <c r="E10" s="372"/>
      <c r="F10" s="372"/>
      <c r="G10" s="372"/>
      <c r="H10" s="372"/>
    </row>
    <row r="11" spans="1:8" ht="12.75">
      <c r="A11" s="136" t="s">
        <v>262</v>
      </c>
      <c r="B11" s="9">
        <v>3</v>
      </c>
      <c r="C11" s="9">
        <f>вартість!B14</f>
        <v>63</v>
      </c>
      <c r="D11" s="171">
        <f>B11*C11/1000</f>
        <v>0.189</v>
      </c>
      <c r="E11" s="372"/>
      <c r="F11" s="372"/>
      <c r="G11" s="372"/>
      <c r="H11" s="372"/>
    </row>
    <row r="12" spans="1:6" ht="12.75">
      <c r="A12" s="132"/>
      <c r="B12" s="3"/>
      <c r="C12" s="3"/>
      <c r="D12" s="169"/>
      <c r="E12" s="4"/>
      <c r="F12" s="4"/>
    </row>
    <row r="13" spans="1:8" ht="13.5">
      <c r="A13" s="134" t="s">
        <v>20</v>
      </c>
      <c r="B13" s="17"/>
      <c r="C13" s="12"/>
      <c r="D13" s="172"/>
      <c r="E13" s="15"/>
      <c r="F13" s="15"/>
      <c r="G13" s="15"/>
      <c r="H13" s="15"/>
    </row>
    <row r="14" spans="1:8" ht="12.75">
      <c r="A14" s="304" t="s">
        <v>230</v>
      </c>
      <c r="B14" s="306"/>
      <c r="C14" s="5">
        <v>80</v>
      </c>
      <c r="D14" s="6">
        <f>SUM(D16:D19)</f>
        <v>3.76194</v>
      </c>
      <c r="E14" s="326" t="s">
        <v>234</v>
      </c>
      <c r="F14" s="354"/>
      <c r="G14" s="354"/>
      <c r="H14" s="355"/>
    </row>
    <row r="15" spans="1:8" ht="12.75">
      <c r="A15" s="114"/>
      <c r="B15" s="7" t="s">
        <v>231</v>
      </c>
      <c r="C15" s="20" t="s">
        <v>168</v>
      </c>
      <c r="D15" s="170"/>
      <c r="E15" s="353" t="s">
        <v>21</v>
      </c>
      <c r="F15" s="353"/>
      <c r="G15" s="353"/>
      <c r="H15" s="353"/>
    </row>
    <row r="16" spans="1:8" ht="12.75">
      <c r="A16" s="136" t="s">
        <v>237</v>
      </c>
      <c r="B16" s="10">
        <v>75</v>
      </c>
      <c r="C16" s="9">
        <f>вартість!B22</f>
        <v>12.6</v>
      </c>
      <c r="D16" s="22">
        <f>B16*C16/1000</f>
        <v>0.945</v>
      </c>
      <c r="E16" s="353"/>
      <c r="F16" s="353"/>
      <c r="G16" s="353"/>
      <c r="H16" s="353"/>
    </row>
    <row r="17" spans="1:8" ht="12.75">
      <c r="A17" s="136" t="s">
        <v>28</v>
      </c>
      <c r="B17" s="9">
        <v>8</v>
      </c>
      <c r="C17" s="9">
        <f>вартість!B36</f>
        <v>94.5</v>
      </c>
      <c r="D17" s="22">
        <f>B17*C17/1000</f>
        <v>0.756</v>
      </c>
      <c r="E17" s="353"/>
      <c r="F17" s="353"/>
      <c r="G17" s="353"/>
      <c r="H17" s="353"/>
    </row>
    <row r="18" spans="1:8" ht="12.75">
      <c r="A18" s="136" t="s">
        <v>382</v>
      </c>
      <c r="B18" s="9">
        <v>9.8</v>
      </c>
      <c r="C18" s="9">
        <f>вартість!B51</f>
        <v>210</v>
      </c>
      <c r="D18" s="22">
        <f>B18*C18/1000</f>
        <v>2.058</v>
      </c>
      <c r="E18" s="353"/>
      <c r="F18" s="353"/>
      <c r="G18" s="353"/>
      <c r="H18" s="353"/>
    </row>
    <row r="19" spans="1:8" ht="12.75">
      <c r="A19" s="136" t="s">
        <v>123</v>
      </c>
      <c r="B19" s="9">
        <v>0.4</v>
      </c>
      <c r="C19" s="9">
        <f>вартість!B35</f>
        <v>7.35</v>
      </c>
      <c r="D19" s="173">
        <f>B19*C19/1000</f>
        <v>0.00294</v>
      </c>
      <c r="E19" s="353"/>
      <c r="F19" s="353"/>
      <c r="G19" s="353"/>
      <c r="H19" s="353"/>
    </row>
    <row r="20" spans="1:6" ht="12.75">
      <c r="A20" s="132"/>
      <c r="B20" s="3"/>
      <c r="C20" s="3"/>
      <c r="D20" s="169"/>
      <c r="E20" s="4"/>
      <c r="F20" s="4"/>
    </row>
    <row r="21" spans="1:8" ht="13.5">
      <c r="A21" s="134" t="s">
        <v>154</v>
      </c>
      <c r="B21" s="17"/>
      <c r="C21" s="12"/>
      <c r="D21" s="172"/>
      <c r="E21" s="130"/>
      <c r="F21" s="130"/>
      <c r="G21" s="130"/>
      <c r="H21" s="130"/>
    </row>
    <row r="22" spans="1:8" ht="12.75">
      <c r="A22" s="304" t="s">
        <v>153</v>
      </c>
      <c r="B22" s="306"/>
      <c r="C22" s="5">
        <v>85</v>
      </c>
      <c r="D22" s="6">
        <f>SUM(D24:D27)</f>
        <v>2.3533560000000002</v>
      </c>
      <c r="E22" s="326" t="s">
        <v>234</v>
      </c>
      <c r="F22" s="354"/>
      <c r="G22" s="354"/>
      <c r="H22" s="355"/>
    </row>
    <row r="23" spans="1:8" ht="12.75">
      <c r="A23" s="114"/>
      <c r="B23" s="7" t="s">
        <v>231</v>
      </c>
      <c r="C23" s="20" t="s">
        <v>168</v>
      </c>
      <c r="D23" s="170"/>
      <c r="E23" s="353" t="s">
        <v>156</v>
      </c>
      <c r="F23" s="353"/>
      <c r="G23" s="353"/>
      <c r="H23" s="353"/>
    </row>
    <row r="24" spans="1:8" ht="12.75">
      <c r="A24" s="136" t="s">
        <v>33</v>
      </c>
      <c r="B24" s="10">
        <v>85</v>
      </c>
      <c r="C24" s="9">
        <f>вартість!B25</f>
        <v>15.75</v>
      </c>
      <c r="D24" s="22">
        <f>B24*C24/1000</f>
        <v>1.33875</v>
      </c>
      <c r="E24" s="353"/>
      <c r="F24" s="353"/>
      <c r="G24" s="353"/>
      <c r="H24" s="353"/>
    </row>
    <row r="25" spans="1:8" ht="12.75">
      <c r="A25" s="136" t="s">
        <v>28</v>
      </c>
      <c r="B25" s="9">
        <v>10</v>
      </c>
      <c r="C25" s="9">
        <f>вартість!B36</f>
        <v>94.5</v>
      </c>
      <c r="D25" s="22">
        <f>B25*C25/1000</f>
        <v>0.945</v>
      </c>
      <c r="E25" s="353"/>
      <c r="F25" s="353"/>
      <c r="G25" s="353"/>
      <c r="H25" s="353"/>
    </row>
    <row r="26" spans="1:8" ht="12.75">
      <c r="A26" s="136" t="s">
        <v>123</v>
      </c>
      <c r="B26" s="9">
        <v>0.4</v>
      </c>
      <c r="C26" s="9">
        <f>вартість!B35</f>
        <v>7.35</v>
      </c>
      <c r="D26" s="173">
        <f>B26*C26/1000</f>
        <v>0.00294</v>
      </c>
      <c r="E26" s="353"/>
      <c r="F26" s="353"/>
      <c r="G26" s="353"/>
      <c r="H26" s="353"/>
    </row>
    <row r="27" spans="1:8" ht="12.75">
      <c r="A27" s="136" t="s">
        <v>468</v>
      </c>
      <c r="B27" s="8">
        <v>0.2</v>
      </c>
      <c r="C27" s="9">
        <f>вартість!B56</f>
        <v>333.33</v>
      </c>
      <c r="D27" s="22">
        <f>B27*C27/1000</f>
        <v>0.066666</v>
      </c>
      <c r="E27" s="353"/>
      <c r="F27" s="353"/>
      <c r="G27" s="353"/>
      <c r="H27" s="353"/>
    </row>
    <row r="28" spans="1:6" ht="12.75">
      <c r="A28" s="132"/>
      <c r="B28" s="3"/>
      <c r="C28" s="3"/>
      <c r="D28" s="169"/>
      <c r="E28" s="4"/>
      <c r="F28" s="4"/>
    </row>
    <row r="29" spans="1:8" ht="13.5">
      <c r="A29" s="134" t="s">
        <v>68</v>
      </c>
      <c r="B29" s="17"/>
      <c r="C29" s="12"/>
      <c r="D29" s="172"/>
      <c r="E29" s="130"/>
      <c r="F29" s="130"/>
      <c r="G29" s="130"/>
      <c r="H29" s="130"/>
    </row>
    <row r="30" spans="1:8" ht="12.75">
      <c r="A30" s="304" t="s">
        <v>212</v>
      </c>
      <c r="B30" s="306"/>
      <c r="C30" s="20">
        <v>126</v>
      </c>
      <c r="D30" s="6">
        <f>SUM(D32:D37)</f>
        <v>5.597549999999999</v>
      </c>
      <c r="E30" s="326" t="s">
        <v>234</v>
      </c>
      <c r="F30" s="354"/>
      <c r="G30" s="354"/>
      <c r="H30" s="355"/>
    </row>
    <row r="31" spans="1:8" ht="12.75">
      <c r="A31" s="114"/>
      <c r="B31" s="7" t="s">
        <v>231</v>
      </c>
      <c r="C31" s="20" t="s">
        <v>168</v>
      </c>
      <c r="D31" s="170"/>
      <c r="E31" s="375" t="s">
        <v>460</v>
      </c>
      <c r="F31" s="376"/>
      <c r="G31" s="376"/>
      <c r="H31" s="377"/>
    </row>
    <row r="32" spans="1:8" ht="12.75">
      <c r="A32" s="136" t="s">
        <v>237</v>
      </c>
      <c r="B32" s="10">
        <v>90</v>
      </c>
      <c r="C32" s="9">
        <f>вартість!B39</f>
        <v>24.15</v>
      </c>
      <c r="D32" s="22">
        <f aca="true" t="shared" si="0" ref="D32:D37">B32*C32/1000</f>
        <v>2.1735</v>
      </c>
      <c r="E32" s="378"/>
      <c r="F32" s="379"/>
      <c r="G32" s="379"/>
      <c r="H32" s="380"/>
    </row>
    <row r="33" spans="1:8" ht="12.75">
      <c r="A33" s="136" t="s">
        <v>160</v>
      </c>
      <c r="B33" s="9">
        <v>55</v>
      </c>
      <c r="C33" s="9">
        <f>вартість!B39</f>
        <v>24.15</v>
      </c>
      <c r="D33" s="22">
        <f t="shared" si="0"/>
        <v>1.32825</v>
      </c>
      <c r="E33" s="378"/>
      <c r="F33" s="379"/>
      <c r="G33" s="379"/>
      <c r="H33" s="380"/>
    </row>
    <row r="34" spans="1:8" ht="12.75">
      <c r="A34" s="136" t="s">
        <v>382</v>
      </c>
      <c r="B34" s="9">
        <v>9</v>
      </c>
      <c r="C34" s="9">
        <f>вартість!B51</f>
        <v>210</v>
      </c>
      <c r="D34" s="22">
        <f t="shared" si="0"/>
        <v>1.89</v>
      </c>
      <c r="E34" s="378"/>
      <c r="F34" s="379"/>
      <c r="G34" s="379"/>
      <c r="H34" s="380"/>
    </row>
    <row r="35" spans="1:8" ht="12.75">
      <c r="A35" s="136" t="s">
        <v>243</v>
      </c>
      <c r="B35" s="9">
        <v>1.5</v>
      </c>
      <c r="C35" s="9">
        <f>вартість!B31</f>
        <v>30.24</v>
      </c>
      <c r="D35" s="22">
        <f t="shared" si="0"/>
        <v>0.04536</v>
      </c>
      <c r="E35" s="378"/>
      <c r="F35" s="379"/>
      <c r="G35" s="379"/>
      <c r="H35" s="380"/>
    </row>
    <row r="36" spans="1:8" ht="12.75">
      <c r="A36" s="136" t="s">
        <v>28</v>
      </c>
      <c r="B36" s="9">
        <v>2.5</v>
      </c>
      <c r="C36" s="9">
        <f>вартість!B14</f>
        <v>63</v>
      </c>
      <c r="D36" s="22">
        <f t="shared" si="0"/>
        <v>0.1575</v>
      </c>
      <c r="E36" s="378"/>
      <c r="F36" s="379"/>
      <c r="G36" s="379"/>
      <c r="H36" s="380"/>
    </row>
    <row r="37" spans="1:8" ht="12.75">
      <c r="A37" s="136" t="s">
        <v>123</v>
      </c>
      <c r="B37" s="9">
        <v>0.4</v>
      </c>
      <c r="C37" s="9">
        <f>вартість!B35</f>
        <v>7.35</v>
      </c>
      <c r="D37" s="173">
        <f t="shared" si="0"/>
        <v>0.00294</v>
      </c>
      <c r="E37" s="381"/>
      <c r="F37" s="382"/>
      <c r="G37" s="382"/>
      <c r="H37" s="383"/>
    </row>
    <row r="38" spans="1:6" ht="12.75">
      <c r="A38" s="132"/>
      <c r="B38" s="17"/>
      <c r="C38" s="12"/>
      <c r="D38" s="128"/>
      <c r="E38" s="4"/>
      <c r="F38" s="4"/>
    </row>
    <row r="39" spans="1:8" ht="15.75" customHeight="1">
      <c r="A39" s="142" t="s">
        <v>19</v>
      </c>
      <c r="B39" s="17"/>
      <c r="C39" s="12"/>
      <c r="D39" s="172"/>
      <c r="E39" s="130"/>
      <c r="F39" s="130"/>
      <c r="G39" s="130"/>
      <c r="H39" s="130"/>
    </row>
    <row r="40" spans="1:8" ht="12.75">
      <c r="A40" s="319" t="s">
        <v>257</v>
      </c>
      <c r="B40" s="319"/>
      <c r="C40" s="20">
        <v>75</v>
      </c>
      <c r="D40" s="6">
        <f>SUM(D42:D43)</f>
        <v>2.4894</v>
      </c>
      <c r="E40" s="307" t="s">
        <v>234</v>
      </c>
      <c r="F40" s="308"/>
      <c r="G40" s="308"/>
      <c r="H40" s="308"/>
    </row>
    <row r="41" spans="1:8" ht="12.75" customHeight="1">
      <c r="A41" s="114"/>
      <c r="B41" s="7" t="s">
        <v>231</v>
      </c>
      <c r="C41" s="20" t="s">
        <v>168</v>
      </c>
      <c r="D41" s="170"/>
      <c r="E41" s="385" t="s">
        <v>360</v>
      </c>
      <c r="F41" s="386"/>
      <c r="G41" s="386"/>
      <c r="H41" s="387"/>
    </row>
    <row r="42" spans="1:8" ht="12.75">
      <c r="A42" s="136" t="s">
        <v>196</v>
      </c>
      <c r="B42" s="9">
        <v>75</v>
      </c>
      <c r="C42" s="9">
        <f>вартість!B26</f>
        <v>30</v>
      </c>
      <c r="D42" s="171">
        <f>B42*C42/1000</f>
        <v>2.25</v>
      </c>
      <c r="E42" s="388"/>
      <c r="F42" s="389"/>
      <c r="G42" s="389"/>
      <c r="H42" s="390"/>
    </row>
    <row r="43" spans="1:8" ht="12.75">
      <c r="A43" s="136" t="s">
        <v>235</v>
      </c>
      <c r="B43" s="8">
        <v>3.8</v>
      </c>
      <c r="C43" s="9">
        <f>вартість!B14</f>
        <v>63</v>
      </c>
      <c r="D43" s="171">
        <f>B43*C43/1000</f>
        <v>0.23939999999999997</v>
      </c>
      <c r="E43" s="391"/>
      <c r="F43" s="392"/>
      <c r="G43" s="392"/>
      <c r="H43" s="393"/>
    </row>
    <row r="44" spans="1:6" ht="12.75">
      <c r="A44" s="137"/>
      <c r="B44" s="15"/>
      <c r="C44" s="15"/>
      <c r="D44" s="174"/>
      <c r="E44" s="15"/>
      <c r="F44" s="15"/>
    </row>
    <row r="45" spans="1:8" ht="15.75" customHeight="1">
      <c r="A45" s="134" t="s">
        <v>69</v>
      </c>
      <c r="B45" s="17"/>
      <c r="C45" s="12"/>
      <c r="D45" s="172"/>
      <c r="E45" s="158"/>
      <c r="F45" s="159"/>
      <c r="G45" s="159"/>
      <c r="H45" s="159"/>
    </row>
    <row r="46" spans="1:8" ht="12.75">
      <c r="A46" s="319" t="s">
        <v>403</v>
      </c>
      <c r="B46" s="319"/>
      <c r="C46" s="20">
        <v>85</v>
      </c>
      <c r="D46" s="6">
        <f>SUM(D48:D55)</f>
        <v>2.5175250000000005</v>
      </c>
      <c r="E46" s="307" t="s">
        <v>234</v>
      </c>
      <c r="F46" s="308"/>
      <c r="G46" s="308"/>
      <c r="H46" s="308"/>
    </row>
    <row r="47" spans="1:8" ht="12.75">
      <c r="A47" s="114"/>
      <c r="B47" s="7" t="s">
        <v>231</v>
      </c>
      <c r="C47" s="20" t="s">
        <v>168</v>
      </c>
      <c r="D47" s="170"/>
      <c r="E47" s="384" t="s">
        <v>359</v>
      </c>
      <c r="F47" s="384"/>
      <c r="G47" s="384"/>
      <c r="H47" s="384"/>
    </row>
    <row r="48" spans="1:8" ht="12.75">
      <c r="A48" s="136" t="s">
        <v>33</v>
      </c>
      <c r="B48" s="9">
        <v>90</v>
      </c>
      <c r="C48" s="9">
        <f>вартість!B25</f>
        <v>15.75</v>
      </c>
      <c r="D48" s="171">
        <f aca="true" t="shared" si="1" ref="D48:D55">B48*C48/1000</f>
        <v>1.4175</v>
      </c>
      <c r="E48" s="384"/>
      <c r="F48" s="384"/>
      <c r="G48" s="384"/>
      <c r="H48" s="384"/>
    </row>
    <row r="49" spans="1:8" ht="12.75">
      <c r="A49" s="136" t="s">
        <v>126</v>
      </c>
      <c r="B49" s="16">
        <v>20</v>
      </c>
      <c r="C49" s="9">
        <f>вартість!B21</f>
        <v>13.65</v>
      </c>
      <c r="D49" s="171">
        <f t="shared" si="1"/>
        <v>0.273</v>
      </c>
      <c r="E49" s="384"/>
      <c r="F49" s="384"/>
      <c r="G49" s="384"/>
      <c r="H49" s="384"/>
    </row>
    <row r="50" spans="1:8" ht="12.75">
      <c r="A50" s="136" t="s">
        <v>244</v>
      </c>
      <c r="B50" s="9">
        <v>2</v>
      </c>
      <c r="C50" s="9">
        <f>вартість!B13</f>
        <v>210</v>
      </c>
      <c r="D50" s="171">
        <f t="shared" si="1"/>
        <v>0.42</v>
      </c>
      <c r="E50" s="384"/>
      <c r="F50" s="384"/>
      <c r="G50" s="384"/>
      <c r="H50" s="384"/>
    </row>
    <row r="51" spans="1:8" ht="13.5">
      <c r="A51" s="151" t="s">
        <v>502</v>
      </c>
      <c r="B51" s="9">
        <v>15</v>
      </c>
      <c r="C51" s="9"/>
      <c r="D51" s="171">
        <f t="shared" si="1"/>
        <v>0</v>
      </c>
      <c r="E51" s="384"/>
      <c r="F51" s="384"/>
      <c r="G51" s="384"/>
      <c r="H51" s="384"/>
    </row>
    <row r="52" spans="1:8" ht="12.75">
      <c r="A52" s="136" t="s">
        <v>28</v>
      </c>
      <c r="B52" s="9">
        <v>4</v>
      </c>
      <c r="C52" s="9">
        <f>вартість!B36</f>
        <v>94.5</v>
      </c>
      <c r="D52" s="171">
        <f t="shared" si="1"/>
        <v>0.378</v>
      </c>
      <c r="E52" s="384"/>
      <c r="F52" s="384"/>
      <c r="G52" s="384"/>
      <c r="H52" s="384"/>
    </row>
    <row r="53" spans="1:8" ht="12.75">
      <c r="A53" s="136" t="s">
        <v>31</v>
      </c>
      <c r="B53" s="9">
        <v>1.5</v>
      </c>
      <c r="C53" s="9">
        <f>вартість!B20</f>
        <v>17.39</v>
      </c>
      <c r="D53" s="171">
        <f t="shared" si="1"/>
        <v>0.026085</v>
      </c>
      <c r="E53" s="384"/>
      <c r="F53" s="384"/>
      <c r="G53" s="384"/>
      <c r="H53" s="384"/>
    </row>
    <row r="54" spans="1:8" ht="12.75">
      <c r="A54" s="136" t="s">
        <v>232</v>
      </c>
      <c r="B54" s="9">
        <v>11.5</v>
      </c>
      <c r="C54" s="9">
        <v>0</v>
      </c>
      <c r="D54" s="171">
        <f t="shared" si="1"/>
        <v>0</v>
      </c>
      <c r="E54" s="384"/>
      <c r="F54" s="384"/>
      <c r="G54" s="384"/>
      <c r="H54" s="384"/>
    </row>
    <row r="55" spans="1:8" ht="12.75">
      <c r="A55" s="136" t="s">
        <v>123</v>
      </c>
      <c r="B55" s="9">
        <v>0.4</v>
      </c>
      <c r="C55" s="9">
        <f>вартість!B35</f>
        <v>7.35</v>
      </c>
      <c r="D55" s="173">
        <f t="shared" si="1"/>
        <v>0.00294</v>
      </c>
      <c r="E55" s="384"/>
      <c r="F55" s="384"/>
      <c r="G55" s="384"/>
      <c r="H55" s="384"/>
    </row>
    <row r="56" spans="4:8" ht="12.75">
      <c r="D56" s="175"/>
      <c r="E56" s="158"/>
      <c r="F56" s="158"/>
      <c r="G56" s="158"/>
      <c r="H56" s="158"/>
    </row>
    <row r="57" spans="1:5" ht="19.5">
      <c r="A57" s="133" t="s">
        <v>459</v>
      </c>
      <c r="B57" s="103"/>
      <c r="C57" s="103"/>
      <c r="D57" s="176"/>
      <c r="E57" s="159"/>
    </row>
    <row r="58" ht="13.5">
      <c r="A58" s="138" t="s">
        <v>70</v>
      </c>
    </row>
    <row r="59" spans="1:8" ht="14.25" customHeight="1">
      <c r="A59" s="321" t="s">
        <v>3</v>
      </c>
      <c r="B59" s="322"/>
      <c r="C59" s="28">
        <v>160</v>
      </c>
      <c r="D59" s="190">
        <f>SUM(D61:D70)</f>
        <v>1.6790790000000002</v>
      </c>
      <c r="E59" s="356" t="s">
        <v>427</v>
      </c>
      <c r="F59" s="357"/>
      <c r="G59" s="357"/>
      <c r="H59" s="358"/>
    </row>
    <row r="60" spans="1:8" ht="14.25" customHeight="1">
      <c r="A60" s="114"/>
      <c r="B60" s="19" t="s">
        <v>231</v>
      </c>
      <c r="C60" s="5" t="s">
        <v>168</v>
      </c>
      <c r="D60" s="170"/>
      <c r="E60" s="373" t="s">
        <v>426</v>
      </c>
      <c r="F60" s="373"/>
      <c r="G60" s="373"/>
      <c r="H60" s="373"/>
    </row>
    <row r="61" spans="1:8" ht="16.5" customHeight="1">
      <c r="A61" s="136" t="s">
        <v>236</v>
      </c>
      <c r="B61" s="49">
        <v>49</v>
      </c>
      <c r="C61" s="9">
        <f>вартість!B23</f>
        <v>14.39</v>
      </c>
      <c r="D61" s="171">
        <f>B61*C61/1000</f>
        <v>0.70511</v>
      </c>
      <c r="E61" s="373"/>
      <c r="F61" s="373"/>
      <c r="G61" s="373"/>
      <c r="H61" s="373"/>
    </row>
    <row r="62" spans="1:8" ht="16.5" customHeight="1">
      <c r="A62" s="136" t="s">
        <v>126</v>
      </c>
      <c r="B62" s="49">
        <v>15</v>
      </c>
      <c r="C62" s="9">
        <f>вартість!B21</f>
        <v>13.65</v>
      </c>
      <c r="D62" s="171">
        <f>B62*C62/1000</f>
        <v>0.20475</v>
      </c>
      <c r="E62" s="373"/>
      <c r="F62" s="373"/>
      <c r="G62" s="373"/>
      <c r="H62" s="373"/>
    </row>
    <row r="63" spans="1:8" ht="16.5" customHeight="1">
      <c r="A63" s="136" t="s">
        <v>27</v>
      </c>
      <c r="B63" s="49">
        <v>0.08333333333333333</v>
      </c>
      <c r="C63" s="9">
        <f>вартість!B15</f>
        <v>3.3390000000000004</v>
      </c>
      <c r="D63" s="171">
        <f>0.08*3.34/50</f>
        <v>0.005344</v>
      </c>
      <c r="E63" s="373"/>
      <c r="F63" s="373"/>
      <c r="G63" s="373"/>
      <c r="H63" s="373"/>
    </row>
    <row r="64" spans="1:8" ht="16.5" customHeight="1">
      <c r="A64" s="136" t="s">
        <v>237</v>
      </c>
      <c r="B64" s="29">
        <v>15</v>
      </c>
      <c r="C64" s="9">
        <f>вартість!B22</f>
        <v>12.6</v>
      </c>
      <c r="D64" s="171">
        <f>B64*C64/1000</f>
        <v>0.189</v>
      </c>
      <c r="E64" s="373"/>
      <c r="F64" s="373"/>
      <c r="G64" s="373"/>
      <c r="H64" s="373"/>
    </row>
    <row r="65" spans="1:8" ht="16.5" customHeight="1">
      <c r="A65" s="136" t="s">
        <v>244</v>
      </c>
      <c r="B65" s="29">
        <v>0.75</v>
      </c>
      <c r="C65" s="9">
        <f>вартість!B14</f>
        <v>63</v>
      </c>
      <c r="D65" s="171">
        <f aca="true" t="shared" si="2" ref="D65:D70">B65*C65/1000</f>
        <v>0.04725</v>
      </c>
      <c r="E65" s="373"/>
      <c r="F65" s="373"/>
      <c r="G65" s="373"/>
      <c r="H65" s="373"/>
    </row>
    <row r="66" spans="1:8" ht="16.5" customHeight="1">
      <c r="A66" s="136" t="s">
        <v>262</v>
      </c>
      <c r="B66" s="29">
        <v>1.05</v>
      </c>
      <c r="C66" s="9">
        <f>вартість!B14</f>
        <v>63</v>
      </c>
      <c r="D66" s="171">
        <f t="shared" si="2"/>
        <v>0.06615</v>
      </c>
      <c r="E66" s="373"/>
      <c r="F66" s="373"/>
      <c r="G66" s="373"/>
      <c r="H66" s="373"/>
    </row>
    <row r="67" spans="1:8" ht="16.5" customHeight="1">
      <c r="A67" s="136" t="s">
        <v>241</v>
      </c>
      <c r="B67" s="29">
        <v>4</v>
      </c>
      <c r="C67" s="9">
        <f>вартість!B4</f>
        <v>19.95</v>
      </c>
      <c r="D67" s="171">
        <f t="shared" si="2"/>
        <v>0.0798</v>
      </c>
      <c r="E67" s="373"/>
      <c r="F67" s="373"/>
      <c r="G67" s="373"/>
      <c r="H67" s="373"/>
    </row>
    <row r="68" spans="1:8" ht="16.5" customHeight="1">
      <c r="A68" s="136" t="s">
        <v>232</v>
      </c>
      <c r="B68" s="21">
        <v>133.5</v>
      </c>
      <c r="C68" s="21"/>
      <c r="D68" s="171">
        <f t="shared" si="2"/>
        <v>0</v>
      </c>
      <c r="E68" s="373"/>
      <c r="F68" s="373"/>
      <c r="G68" s="373"/>
      <c r="H68" s="373"/>
    </row>
    <row r="69" spans="1:8" ht="16.5" customHeight="1">
      <c r="A69" s="136" t="s">
        <v>123</v>
      </c>
      <c r="B69" s="21">
        <v>0.5</v>
      </c>
      <c r="C69" s="94">
        <f>вартість!B35</f>
        <v>7.35</v>
      </c>
      <c r="D69" s="173">
        <f t="shared" si="2"/>
        <v>0.003675</v>
      </c>
      <c r="E69" s="373"/>
      <c r="F69" s="373"/>
      <c r="G69" s="373"/>
      <c r="H69" s="373"/>
    </row>
    <row r="70" spans="1:8" ht="16.5" customHeight="1">
      <c r="A70" s="136" t="s">
        <v>28</v>
      </c>
      <c r="B70" s="21">
        <v>4</v>
      </c>
      <c r="C70" s="94">
        <f>вартість!B36</f>
        <v>94.5</v>
      </c>
      <c r="D70" s="171">
        <f t="shared" si="2"/>
        <v>0.378</v>
      </c>
      <c r="E70" s="373"/>
      <c r="F70" s="373"/>
      <c r="G70" s="373"/>
      <c r="H70" s="373"/>
    </row>
    <row r="71" ht="13.5">
      <c r="A71" s="138" t="s">
        <v>71</v>
      </c>
    </row>
    <row r="72" spans="1:8" ht="12.75" customHeight="1">
      <c r="A72" s="319" t="s">
        <v>412</v>
      </c>
      <c r="B72" s="319"/>
      <c r="C72" s="28">
        <v>180</v>
      </c>
      <c r="D72" s="190">
        <f>SUM(D74:D81)</f>
        <v>1.621855</v>
      </c>
      <c r="E72" s="356" t="s">
        <v>427</v>
      </c>
      <c r="F72" s="357"/>
      <c r="G72" s="357"/>
      <c r="H72" s="358"/>
    </row>
    <row r="73" spans="1:8" ht="15" customHeight="1">
      <c r="A73" s="114"/>
      <c r="B73" s="19" t="s">
        <v>231</v>
      </c>
      <c r="C73" s="5" t="s">
        <v>168</v>
      </c>
      <c r="D73" s="170"/>
      <c r="E73" s="373" t="s">
        <v>436</v>
      </c>
      <c r="F73" s="373"/>
      <c r="G73" s="373"/>
      <c r="H73" s="373"/>
    </row>
    <row r="74" spans="1:8" ht="16.5" customHeight="1">
      <c r="A74" s="136" t="s">
        <v>42</v>
      </c>
      <c r="B74" s="29">
        <v>7</v>
      </c>
      <c r="C74" s="9">
        <f>вартість!B2</f>
        <v>45</v>
      </c>
      <c r="D74" s="171">
        <f>B74*C74/1000</f>
        <v>0.315</v>
      </c>
      <c r="E74" s="373"/>
      <c r="F74" s="373"/>
      <c r="G74" s="373"/>
      <c r="H74" s="373"/>
    </row>
    <row r="75" spans="1:8" ht="16.5" customHeight="1">
      <c r="A75" s="136" t="s">
        <v>126</v>
      </c>
      <c r="B75" s="29">
        <v>15</v>
      </c>
      <c r="C75" s="9">
        <f>вартість!B21</f>
        <v>13.65</v>
      </c>
      <c r="D75" s="171">
        <f aca="true" t="shared" si="3" ref="D75:D81">B75*C75/1000</f>
        <v>0.20475</v>
      </c>
      <c r="E75" s="373"/>
      <c r="F75" s="373"/>
      <c r="G75" s="373"/>
      <c r="H75" s="373"/>
    </row>
    <row r="76" spans="1:8" ht="16.5" customHeight="1">
      <c r="A76" s="136" t="s">
        <v>237</v>
      </c>
      <c r="B76" s="29">
        <v>15</v>
      </c>
      <c r="C76" s="9">
        <f>вартість!B22</f>
        <v>12.6</v>
      </c>
      <c r="D76" s="171">
        <f t="shared" si="3"/>
        <v>0.189</v>
      </c>
      <c r="E76" s="373"/>
      <c r="F76" s="373"/>
      <c r="G76" s="373"/>
      <c r="H76" s="373"/>
    </row>
    <row r="77" spans="1:8" ht="16.5" customHeight="1">
      <c r="A77" s="136" t="s">
        <v>236</v>
      </c>
      <c r="B77" s="49">
        <v>47</v>
      </c>
      <c r="C77" s="9">
        <f>вартість!B23</f>
        <v>14.39</v>
      </c>
      <c r="D77" s="171">
        <f t="shared" si="3"/>
        <v>0.67633</v>
      </c>
      <c r="E77" s="373"/>
      <c r="F77" s="373"/>
      <c r="G77" s="373"/>
      <c r="H77" s="373"/>
    </row>
    <row r="78" spans="1:8" ht="16.5" customHeight="1">
      <c r="A78" s="136" t="s">
        <v>262</v>
      </c>
      <c r="B78" s="49">
        <v>1.2</v>
      </c>
      <c r="C78" s="9">
        <f>вартість!B14</f>
        <v>63</v>
      </c>
      <c r="D78" s="171">
        <f t="shared" si="3"/>
        <v>0.0756</v>
      </c>
      <c r="E78" s="373"/>
      <c r="F78" s="373"/>
      <c r="G78" s="373"/>
      <c r="H78" s="373"/>
    </row>
    <row r="79" spans="1:8" ht="16.5" customHeight="1">
      <c r="A79" s="136" t="s">
        <v>244</v>
      </c>
      <c r="B79" s="29">
        <v>0.75</v>
      </c>
      <c r="C79" s="9">
        <f>вартість!B13</f>
        <v>210</v>
      </c>
      <c r="D79" s="171">
        <f t="shared" si="3"/>
        <v>0.1575</v>
      </c>
      <c r="E79" s="373"/>
      <c r="F79" s="373"/>
      <c r="G79" s="373"/>
      <c r="H79" s="373"/>
    </row>
    <row r="80" spans="1:8" ht="16.5" customHeight="1">
      <c r="A80" s="136" t="s">
        <v>123</v>
      </c>
      <c r="B80" s="29">
        <v>0.5</v>
      </c>
      <c r="C80" s="9">
        <f>вартість!B35</f>
        <v>7.35</v>
      </c>
      <c r="D80" s="171">
        <f t="shared" si="3"/>
        <v>0.003675</v>
      </c>
      <c r="E80" s="373"/>
      <c r="F80" s="373"/>
      <c r="G80" s="373"/>
      <c r="H80" s="373"/>
    </row>
    <row r="81" spans="1:8" ht="16.5" customHeight="1">
      <c r="A81" s="136" t="s">
        <v>232</v>
      </c>
      <c r="B81" s="94">
        <v>200</v>
      </c>
      <c r="C81" s="21"/>
      <c r="D81" s="171">
        <f t="shared" si="3"/>
        <v>0</v>
      </c>
      <c r="E81" s="373"/>
      <c r="F81" s="373"/>
      <c r="G81" s="373"/>
      <c r="H81" s="373"/>
    </row>
    <row r="82" spans="1:8" ht="15" customHeight="1">
      <c r="A82" s="139"/>
      <c r="B82" s="95"/>
      <c r="C82" s="95"/>
      <c r="D82" s="172"/>
      <c r="E82" s="161"/>
      <c r="F82" s="161"/>
      <c r="G82" s="161"/>
      <c r="H82" s="161"/>
    </row>
    <row r="83" ht="13.5">
      <c r="A83" s="138" t="s">
        <v>72</v>
      </c>
    </row>
    <row r="84" spans="1:8" ht="12.75">
      <c r="A84" s="351" t="s">
        <v>202</v>
      </c>
      <c r="B84" s="352"/>
      <c r="C84" s="28">
        <v>180</v>
      </c>
      <c r="D84" s="190">
        <f>SUM(D86:D92)</f>
        <v>1.179475</v>
      </c>
      <c r="E84" s="356" t="s">
        <v>427</v>
      </c>
      <c r="F84" s="357"/>
      <c r="G84" s="357"/>
      <c r="H84" s="358"/>
    </row>
    <row r="85" spans="1:8" ht="12.75">
      <c r="A85" s="114"/>
      <c r="B85" s="19" t="s">
        <v>231</v>
      </c>
      <c r="C85" s="5" t="s">
        <v>168</v>
      </c>
      <c r="D85" s="170"/>
      <c r="E85" s="373" t="s">
        <v>435</v>
      </c>
      <c r="F85" s="373"/>
      <c r="G85" s="373"/>
      <c r="H85" s="373"/>
    </row>
    <row r="86" spans="1:8" ht="17.25" customHeight="1">
      <c r="A86" s="136" t="s">
        <v>237</v>
      </c>
      <c r="B86" s="29">
        <v>5</v>
      </c>
      <c r="C86" s="9">
        <f>вартість!B22</f>
        <v>12.6</v>
      </c>
      <c r="D86" s="171">
        <f>B86*C86/1000</f>
        <v>0.063</v>
      </c>
      <c r="E86" s="373"/>
      <c r="F86" s="373"/>
      <c r="G86" s="373"/>
      <c r="H86" s="373"/>
    </row>
    <row r="87" spans="1:8" ht="17.25" customHeight="1">
      <c r="A87" s="136" t="s">
        <v>126</v>
      </c>
      <c r="B87" s="29">
        <v>10</v>
      </c>
      <c r="C87" s="9">
        <f>вартість!B21</f>
        <v>13.65</v>
      </c>
      <c r="D87" s="171">
        <f aca="true" t="shared" si="4" ref="D87:D92">B87*C87/1000</f>
        <v>0.1365</v>
      </c>
      <c r="E87" s="373"/>
      <c r="F87" s="373"/>
      <c r="G87" s="373"/>
      <c r="H87" s="373"/>
    </row>
    <row r="88" spans="1:8" ht="17.25" customHeight="1">
      <c r="A88" s="136" t="s">
        <v>404</v>
      </c>
      <c r="B88" s="29">
        <v>30</v>
      </c>
      <c r="C88" s="9">
        <f>вартість!B42</f>
        <v>20.895</v>
      </c>
      <c r="D88" s="171">
        <f t="shared" si="4"/>
        <v>0.62685</v>
      </c>
      <c r="E88" s="373"/>
      <c r="F88" s="373"/>
      <c r="G88" s="373"/>
      <c r="H88" s="373"/>
    </row>
    <row r="89" spans="1:8" ht="17.25" customHeight="1">
      <c r="A89" s="136" t="s">
        <v>31</v>
      </c>
      <c r="B89" s="49">
        <v>5</v>
      </c>
      <c r="C89" s="9">
        <f>вартість!B20</f>
        <v>17.39</v>
      </c>
      <c r="D89" s="171">
        <f t="shared" si="4"/>
        <v>0.08695</v>
      </c>
      <c r="E89" s="373"/>
      <c r="F89" s="373"/>
      <c r="G89" s="373"/>
      <c r="H89" s="373"/>
    </row>
    <row r="90" spans="1:8" ht="17.25" customHeight="1">
      <c r="A90" s="136" t="s">
        <v>244</v>
      </c>
      <c r="B90" s="29">
        <v>1.25</v>
      </c>
      <c r="C90" s="9">
        <f>вартість!B13</f>
        <v>210</v>
      </c>
      <c r="D90" s="171">
        <f t="shared" si="4"/>
        <v>0.2625</v>
      </c>
      <c r="E90" s="373"/>
      <c r="F90" s="373"/>
      <c r="G90" s="373"/>
      <c r="H90" s="373"/>
    </row>
    <row r="91" spans="1:8" ht="17.25" customHeight="1">
      <c r="A91" s="136" t="s">
        <v>123</v>
      </c>
      <c r="B91" s="29">
        <v>0.5</v>
      </c>
      <c r="C91" s="9">
        <f>вартість!B35</f>
        <v>7.35</v>
      </c>
      <c r="D91" s="171">
        <f t="shared" si="4"/>
        <v>0.003675</v>
      </c>
      <c r="E91" s="373"/>
      <c r="F91" s="373"/>
      <c r="G91" s="373"/>
      <c r="H91" s="373"/>
    </row>
    <row r="92" spans="1:8" ht="17.25" customHeight="1">
      <c r="A92" s="136" t="s">
        <v>232</v>
      </c>
      <c r="B92" s="94">
        <v>170</v>
      </c>
      <c r="C92" s="21"/>
      <c r="D92" s="171">
        <f t="shared" si="4"/>
        <v>0</v>
      </c>
      <c r="E92" s="373"/>
      <c r="F92" s="373"/>
      <c r="G92" s="373"/>
      <c r="H92" s="373"/>
    </row>
    <row r="93" spans="1:8" ht="15" customHeight="1">
      <c r="A93" s="139"/>
      <c r="B93" s="95"/>
      <c r="C93" s="103"/>
      <c r="D93" s="172"/>
      <c r="E93" s="160"/>
      <c r="F93" s="160"/>
      <c r="G93" s="160"/>
      <c r="H93" s="160"/>
    </row>
    <row r="94" ht="13.5">
      <c r="A94" s="138" t="s">
        <v>73</v>
      </c>
    </row>
    <row r="95" spans="1:8" ht="12.75">
      <c r="A95" s="321" t="s">
        <v>9</v>
      </c>
      <c r="B95" s="322"/>
      <c r="C95" s="28">
        <v>180</v>
      </c>
      <c r="D95" s="190">
        <f>SUM(D97:D105)</f>
        <v>2.1017050000000004</v>
      </c>
      <c r="E95" s="356" t="s">
        <v>427</v>
      </c>
      <c r="F95" s="357"/>
      <c r="G95" s="357"/>
      <c r="H95" s="358"/>
    </row>
    <row r="96" spans="1:8" ht="12.75" customHeight="1">
      <c r="A96" s="114"/>
      <c r="B96" s="19" t="s">
        <v>231</v>
      </c>
      <c r="C96" s="5" t="s">
        <v>168</v>
      </c>
      <c r="D96" s="170"/>
      <c r="E96" s="346" t="s">
        <v>428</v>
      </c>
      <c r="F96" s="347"/>
      <c r="G96" s="347"/>
      <c r="H96" s="348"/>
    </row>
    <row r="97" spans="1:8" ht="12.75" customHeight="1">
      <c r="A97" s="136" t="s">
        <v>236</v>
      </c>
      <c r="B97" s="29">
        <v>47</v>
      </c>
      <c r="C97" s="9">
        <f>вартість!B23</f>
        <v>14.39</v>
      </c>
      <c r="D97" s="171">
        <f>B97*C97/1000</f>
        <v>0.67633</v>
      </c>
      <c r="E97" s="330"/>
      <c r="F97" s="331"/>
      <c r="G97" s="331"/>
      <c r="H97" s="332"/>
    </row>
    <row r="98" spans="1:8" ht="12.75" customHeight="1">
      <c r="A98" s="136" t="s">
        <v>237</v>
      </c>
      <c r="B98" s="29">
        <v>15</v>
      </c>
      <c r="C98" s="9">
        <f>вартість!B22</f>
        <v>12.6</v>
      </c>
      <c r="D98" s="171">
        <f aca="true" t="shared" si="5" ref="D98:D105">B98*C98/1000</f>
        <v>0.189</v>
      </c>
      <c r="E98" s="330"/>
      <c r="F98" s="331"/>
      <c r="G98" s="331"/>
      <c r="H98" s="332"/>
    </row>
    <row r="99" spans="1:8" ht="12.75" customHeight="1">
      <c r="A99" s="136" t="s">
        <v>126</v>
      </c>
      <c r="B99" s="29">
        <v>15</v>
      </c>
      <c r="C99" s="9">
        <f>вартість!B21</f>
        <v>13.65</v>
      </c>
      <c r="D99" s="171">
        <f t="shared" si="5"/>
        <v>0.20475</v>
      </c>
      <c r="E99" s="330"/>
      <c r="F99" s="331"/>
      <c r="G99" s="331"/>
      <c r="H99" s="332"/>
    </row>
    <row r="100" spans="1:8" ht="12.75" customHeight="1">
      <c r="A100" s="136" t="s">
        <v>239</v>
      </c>
      <c r="B100" s="49">
        <v>2.5</v>
      </c>
      <c r="C100" s="9">
        <f>вартість!B27</f>
        <v>52.5</v>
      </c>
      <c r="D100" s="171">
        <f t="shared" si="5"/>
        <v>0.13125</v>
      </c>
      <c r="E100" s="330"/>
      <c r="F100" s="331"/>
      <c r="G100" s="331"/>
      <c r="H100" s="332"/>
    </row>
    <row r="101" spans="1:8" ht="12.75" customHeight="1">
      <c r="A101" s="136" t="s">
        <v>25</v>
      </c>
      <c r="B101" s="49">
        <v>8</v>
      </c>
      <c r="C101" s="9">
        <f>вартість!B3</f>
        <v>29.4</v>
      </c>
      <c r="D101" s="171">
        <f t="shared" si="5"/>
        <v>0.2352</v>
      </c>
      <c r="E101" s="330"/>
      <c r="F101" s="331"/>
      <c r="G101" s="331"/>
      <c r="H101" s="332"/>
    </row>
    <row r="102" spans="1:8" ht="12.75" customHeight="1">
      <c r="A102" s="136" t="s">
        <v>262</v>
      </c>
      <c r="B102" s="29">
        <v>3</v>
      </c>
      <c r="C102" s="9">
        <f>вартість!B14</f>
        <v>63</v>
      </c>
      <c r="D102" s="171">
        <f t="shared" si="5"/>
        <v>0.189</v>
      </c>
      <c r="E102" s="330"/>
      <c r="F102" s="331"/>
      <c r="G102" s="331"/>
      <c r="H102" s="332"/>
    </row>
    <row r="103" spans="1:8" ht="12.75" customHeight="1">
      <c r="A103" s="136" t="s">
        <v>123</v>
      </c>
      <c r="B103" s="29">
        <v>0.5</v>
      </c>
      <c r="C103" s="9">
        <f>вартість!B35</f>
        <v>7.35</v>
      </c>
      <c r="D103" s="171">
        <f t="shared" si="5"/>
        <v>0.003675</v>
      </c>
      <c r="E103" s="330"/>
      <c r="F103" s="331"/>
      <c r="G103" s="331"/>
      <c r="H103" s="332"/>
    </row>
    <row r="104" spans="1:8" ht="12.75" customHeight="1">
      <c r="A104" s="136" t="s">
        <v>232</v>
      </c>
      <c r="B104" s="94">
        <v>170</v>
      </c>
      <c r="C104" s="21"/>
      <c r="D104" s="171">
        <f t="shared" si="5"/>
        <v>0</v>
      </c>
      <c r="E104" s="330"/>
      <c r="F104" s="331"/>
      <c r="G104" s="331"/>
      <c r="H104" s="332"/>
    </row>
    <row r="105" spans="1:8" ht="12.75" customHeight="1">
      <c r="A105" s="136" t="s">
        <v>28</v>
      </c>
      <c r="B105" s="94">
        <v>5</v>
      </c>
      <c r="C105" s="94">
        <f>вартість!B36</f>
        <v>94.5</v>
      </c>
      <c r="D105" s="171">
        <f t="shared" si="5"/>
        <v>0.4725</v>
      </c>
      <c r="E105" s="333"/>
      <c r="F105" s="334"/>
      <c r="G105" s="334"/>
      <c r="H105" s="335"/>
    </row>
    <row r="106" spans="1:8" ht="12.75" customHeight="1">
      <c r="A106" s="139"/>
      <c r="B106" s="95"/>
      <c r="C106" s="95"/>
      <c r="D106" s="172"/>
      <c r="E106" s="161"/>
      <c r="F106" s="161"/>
      <c r="G106" s="161"/>
      <c r="H106" s="161"/>
    </row>
    <row r="107" ht="13.5">
      <c r="A107" s="138" t="s">
        <v>74</v>
      </c>
    </row>
    <row r="108" spans="1:8" ht="12.75">
      <c r="A108" s="321" t="s">
        <v>372</v>
      </c>
      <c r="B108" s="322"/>
      <c r="C108" s="28">
        <v>180</v>
      </c>
      <c r="D108" s="190">
        <f>SUM(D110:D117)</f>
        <v>1.355925</v>
      </c>
      <c r="E108" s="356" t="s">
        <v>427</v>
      </c>
      <c r="F108" s="357"/>
      <c r="G108" s="357"/>
      <c r="H108" s="358"/>
    </row>
    <row r="109" spans="1:8" ht="12.75">
      <c r="A109" s="114"/>
      <c r="B109" s="19" t="s">
        <v>231</v>
      </c>
      <c r="C109" s="5" t="s">
        <v>168</v>
      </c>
      <c r="D109" s="170"/>
      <c r="E109" s="346" t="s">
        <v>437</v>
      </c>
      <c r="F109" s="347"/>
      <c r="G109" s="347"/>
      <c r="H109" s="348"/>
    </row>
    <row r="110" spans="1:8" ht="12.75">
      <c r="A110" s="136" t="s">
        <v>236</v>
      </c>
      <c r="B110" s="29">
        <v>25</v>
      </c>
      <c r="C110" s="9">
        <f>вартість!B23</f>
        <v>14.39</v>
      </c>
      <c r="D110" s="171">
        <f>B110*C110/1000</f>
        <v>0.35975</v>
      </c>
      <c r="E110" s="330"/>
      <c r="F110" s="331"/>
      <c r="G110" s="331"/>
      <c r="H110" s="332"/>
    </row>
    <row r="111" spans="1:8" ht="12.75">
      <c r="A111" s="136" t="s">
        <v>11</v>
      </c>
      <c r="B111" s="29">
        <v>8</v>
      </c>
      <c r="C111" s="9">
        <f>вартість!B10</f>
        <v>12.5</v>
      </c>
      <c r="D111" s="171">
        <f aca="true" t="shared" si="6" ref="D111:D117">B111*C111/1000</f>
        <v>0.1</v>
      </c>
      <c r="E111" s="330"/>
      <c r="F111" s="331"/>
      <c r="G111" s="331"/>
      <c r="H111" s="332"/>
    </row>
    <row r="112" spans="1:8" ht="12.75">
      <c r="A112" s="136" t="s">
        <v>237</v>
      </c>
      <c r="B112" s="29">
        <v>10</v>
      </c>
      <c r="C112" s="9">
        <f>вартість!B22</f>
        <v>12.6</v>
      </c>
      <c r="D112" s="171">
        <f t="shared" si="6"/>
        <v>0.126</v>
      </c>
      <c r="E112" s="330"/>
      <c r="F112" s="331"/>
      <c r="G112" s="331"/>
      <c r="H112" s="332"/>
    </row>
    <row r="113" spans="1:8" ht="12.75">
      <c r="A113" s="136" t="s">
        <v>126</v>
      </c>
      <c r="B113" s="49">
        <v>10</v>
      </c>
      <c r="C113" s="9">
        <f>вартість!B21</f>
        <v>13.65</v>
      </c>
      <c r="D113" s="171">
        <f t="shared" si="6"/>
        <v>0.1365</v>
      </c>
      <c r="E113" s="330"/>
      <c r="F113" s="331"/>
      <c r="G113" s="331"/>
      <c r="H113" s="332"/>
    </row>
    <row r="114" spans="1:8" ht="12.75">
      <c r="A114" s="136" t="s">
        <v>262</v>
      </c>
      <c r="B114" s="49">
        <v>2.5</v>
      </c>
      <c r="C114" s="9">
        <f>вартість!B14</f>
        <v>63</v>
      </c>
      <c r="D114" s="171">
        <f t="shared" si="6"/>
        <v>0.1575</v>
      </c>
      <c r="E114" s="330"/>
      <c r="F114" s="331"/>
      <c r="G114" s="331"/>
      <c r="H114" s="332"/>
    </row>
    <row r="115" spans="1:8" ht="12.75">
      <c r="A115" s="136" t="s">
        <v>123</v>
      </c>
      <c r="B115" s="29">
        <v>0.5</v>
      </c>
      <c r="C115" s="9">
        <f>вартість!B35</f>
        <v>7.35</v>
      </c>
      <c r="D115" s="171">
        <f t="shared" si="6"/>
        <v>0.003675</v>
      </c>
      <c r="E115" s="330"/>
      <c r="F115" s="331"/>
      <c r="G115" s="331"/>
      <c r="H115" s="332"/>
    </row>
    <row r="116" spans="1:8" ht="12.75">
      <c r="A116" s="136" t="s">
        <v>232</v>
      </c>
      <c r="B116" s="29">
        <v>160</v>
      </c>
      <c r="C116" s="9">
        <f>вартість!B71</f>
        <v>0</v>
      </c>
      <c r="D116" s="171">
        <f t="shared" si="6"/>
        <v>0</v>
      </c>
      <c r="E116" s="330"/>
      <c r="F116" s="331"/>
      <c r="G116" s="331"/>
      <c r="H116" s="332"/>
    </row>
    <row r="117" spans="1:8" ht="12.75">
      <c r="A117" s="136" t="s">
        <v>28</v>
      </c>
      <c r="B117" s="94">
        <v>5</v>
      </c>
      <c r="C117" s="94">
        <f>вартість!B36</f>
        <v>94.5</v>
      </c>
      <c r="D117" s="171">
        <f t="shared" si="6"/>
        <v>0.4725</v>
      </c>
      <c r="E117" s="333"/>
      <c r="F117" s="334"/>
      <c r="G117" s="334"/>
      <c r="H117" s="335"/>
    </row>
    <row r="118" spans="1:8" ht="12.75">
      <c r="A118" s="139"/>
      <c r="B118" s="95"/>
      <c r="C118" s="103"/>
      <c r="D118" s="172"/>
      <c r="E118" s="160"/>
      <c r="F118" s="160"/>
      <c r="G118" s="160"/>
      <c r="H118" s="160"/>
    </row>
    <row r="119" ht="13.5">
      <c r="A119" s="138" t="s">
        <v>75</v>
      </c>
    </row>
    <row r="120" spans="1:8" ht="12.75">
      <c r="A120" s="350" t="s">
        <v>210</v>
      </c>
      <c r="B120" s="350"/>
      <c r="C120" s="28">
        <v>180</v>
      </c>
      <c r="D120" s="190">
        <f>SUM(D122:D131)</f>
        <v>2.352225</v>
      </c>
      <c r="E120" s="359" t="s">
        <v>427</v>
      </c>
      <c r="F120" s="360"/>
      <c r="G120" s="360"/>
      <c r="H120" s="360"/>
    </row>
    <row r="121" spans="1:8" ht="12.75">
      <c r="A121" s="114"/>
      <c r="B121" s="19" t="s">
        <v>231</v>
      </c>
      <c r="C121" s="5" t="s">
        <v>168</v>
      </c>
      <c r="D121" s="170"/>
      <c r="E121" s="373" t="s">
        <v>441</v>
      </c>
      <c r="F121" s="374"/>
      <c r="G121" s="374"/>
      <c r="H121" s="374"/>
    </row>
    <row r="122" spans="1:8" ht="27.75" customHeight="1">
      <c r="A122" s="136" t="s">
        <v>236</v>
      </c>
      <c r="B122" s="29">
        <v>45</v>
      </c>
      <c r="C122" s="9">
        <f>вартість!B23</f>
        <v>14.39</v>
      </c>
      <c r="D122" s="171">
        <f>B122*C122/1000</f>
        <v>0.6475500000000001</v>
      </c>
      <c r="E122" s="374"/>
      <c r="F122" s="374"/>
      <c r="G122" s="374"/>
      <c r="H122" s="374"/>
    </row>
    <row r="123" spans="1:8" ht="27.75" customHeight="1">
      <c r="A123" s="136" t="s">
        <v>151</v>
      </c>
      <c r="B123" s="29">
        <v>20</v>
      </c>
      <c r="C123" s="9">
        <f>вартість!B24</f>
        <v>15.75</v>
      </c>
      <c r="D123" s="171">
        <f aca="true" t="shared" si="7" ref="D123:D131">B123*C123/1000</f>
        <v>0.315</v>
      </c>
      <c r="E123" s="374"/>
      <c r="F123" s="374"/>
      <c r="G123" s="374"/>
      <c r="H123" s="374"/>
    </row>
    <row r="124" spans="1:8" ht="27.75" customHeight="1">
      <c r="A124" s="136" t="s">
        <v>126</v>
      </c>
      <c r="B124" s="29">
        <v>10</v>
      </c>
      <c r="C124" s="9">
        <f>вартість!B21</f>
        <v>13.65</v>
      </c>
      <c r="D124" s="171">
        <f t="shared" si="7"/>
        <v>0.1365</v>
      </c>
      <c r="E124" s="374"/>
      <c r="F124" s="374"/>
      <c r="G124" s="374"/>
      <c r="H124" s="374"/>
    </row>
    <row r="125" spans="1:8" ht="27.75" customHeight="1">
      <c r="A125" s="136" t="s">
        <v>197</v>
      </c>
      <c r="B125" s="29">
        <v>20</v>
      </c>
      <c r="C125" s="9">
        <f>вартість!B25</f>
        <v>15.75</v>
      </c>
      <c r="D125" s="171">
        <f t="shared" si="7"/>
        <v>0.315</v>
      </c>
      <c r="E125" s="374"/>
      <c r="F125" s="374"/>
      <c r="G125" s="374"/>
      <c r="H125" s="374"/>
    </row>
    <row r="126" spans="1:8" ht="27.75" customHeight="1">
      <c r="A126" s="136" t="s">
        <v>237</v>
      </c>
      <c r="B126" s="49">
        <v>10</v>
      </c>
      <c r="C126" s="9">
        <f>вартість!B22</f>
        <v>12.6</v>
      </c>
      <c r="D126" s="171">
        <f t="shared" si="7"/>
        <v>0.126</v>
      </c>
      <c r="E126" s="374"/>
      <c r="F126" s="374"/>
      <c r="G126" s="374"/>
      <c r="H126" s="374"/>
    </row>
    <row r="127" spans="1:8" ht="27.75" customHeight="1">
      <c r="A127" s="136" t="s">
        <v>244</v>
      </c>
      <c r="B127" s="29">
        <v>1.1</v>
      </c>
      <c r="C127" s="9">
        <f>вартість!B13</f>
        <v>210</v>
      </c>
      <c r="D127" s="171">
        <f t="shared" si="7"/>
        <v>0.23100000000000004</v>
      </c>
      <c r="E127" s="374"/>
      <c r="F127" s="374"/>
      <c r="G127" s="374"/>
      <c r="H127" s="374"/>
    </row>
    <row r="128" spans="1:8" ht="27.75" customHeight="1">
      <c r="A128" s="136" t="s">
        <v>239</v>
      </c>
      <c r="B128" s="29">
        <v>2</v>
      </c>
      <c r="C128" s="9">
        <f>вартість!B27</f>
        <v>52.5</v>
      </c>
      <c r="D128" s="171">
        <f t="shared" si="7"/>
        <v>0.105</v>
      </c>
      <c r="E128" s="374"/>
      <c r="F128" s="374"/>
      <c r="G128" s="374"/>
      <c r="H128" s="374"/>
    </row>
    <row r="129" spans="1:8" ht="27.75" customHeight="1">
      <c r="A129" s="136" t="s">
        <v>28</v>
      </c>
      <c r="B129" s="94">
        <v>5</v>
      </c>
      <c r="C129" s="94">
        <f>вартість!B36</f>
        <v>94.5</v>
      </c>
      <c r="D129" s="171">
        <f t="shared" si="7"/>
        <v>0.4725</v>
      </c>
      <c r="E129" s="374"/>
      <c r="F129" s="374"/>
      <c r="G129" s="374"/>
      <c r="H129" s="374"/>
    </row>
    <row r="130" spans="1:8" ht="27.75" customHeight="1">
      <c r="A130" s="136" t="s">
        <v>123</v>
      </c>
      <c r="B130" s="21">
        <v>0.5</v>
      </c>
      <c r="C130" s="94">
        <f>вартість!B35</f>
        <v>7.35</v>
      </c>
      <c r="D130" s="171">
        <f t="shared" si="7"/>
        <v>0.003675</v>
      </c>
      <c r="E130" s="374"/>
      <c r="F130" s="374"/>
      <c r="G130" s="374"/>
      <c r="H130" s="374"/>
    </row>
    <row r="131" spans="1:8" ht="27.75" customHeight="1">
      <c r="A131" s="136" t="s">
        <v>232</v>
      </c>
      <c r="B131" s="21">
        <v>160</v>
      </c>
      <c r="C131" s="21"/>
      <c r="D131" s="171">
        <f t="shared" si="7"/>
        <v>0</v>
      </c>
      <c r="E131" s="374"/>
      <c r="F131" s="374"/>
      <c r="G131" s="374"/>
      <c r="H131" s="374"/>
    </row>
    <row r="132" spans="1:8" ht="12.75">
      <c r="A132" s="139"/>
      <c r="B132" s="103"/>
      <c r="C132" s="103"/>
      <c r="D132" s="172"/>
      <c r="E132" s="160"/>
      <c r="F132" s="160"/>
      <c r="G132" s="160"/>
      <c r="H132" s="160"/>
    </row>
    <row r="133" ht="13.5">
      <c r="A133" s="138" t="s">
        <v>76</v>
      </c>
    </row>
    <row r="134" spans="1:8" ht="12.75">
      <c r="A134" s="350" t="s">
        <v>246</v>
      </c>
      <c r="B134" s="350"/>
      <c r="C134" s="28">
        <v>180</v>
      </c>
      <c r="D134" s="190">
        <f>SUM(D136:D145)</f>
        <v>2.569575</v>
      </c>
      <c r="E134" s="359" t="s">
        <v>427</v>
      </c>
      <c r="F134" s="360"/>
      <c r="G134" s="360"/>
      <c r="H134" s="360"/>
    </row>
    <row r="135" spans="1:8" ht="12.75">
      <c r="A135" s="114"/>
      <c r="B135" s="19" t="s">
        <v>231</v>
      </c>
      <c r="C135" s="5" t="s">
        <v>168</v>
      </c>
      <c r="D135" s="170"/>
      <c r="E135" s="373" t="s">
        <v>209</v>
      </c>
      <c r="F135" s="373"/>
      <c r="G135" s="373"/>
      <c r="H135" s="373"/>
    </row>
    <row r="136" spans="1:8" ht="21" customHeight="1">
      <c r="A136" s="136" t="s">
        <v>197</v>
      </c>
      <c r="B136" s="29">
        <v>50</v>
      </c>
      <c r="C136" s="9">
        <f>вартість!B25</f>
        <v>15.75</v>
      </c>
      <c r="D136" s="171">
        <f>B136*C136/1000</f>
        <v>0.7875</v>
      </c>
      <c r="E136" s="373"/>
      <c r="F136" s="373"/>
      <c r="G136" s="373"/>
      <c r="H136" s="373"/>
    </row>
    <row r="137" spans="1:8" ht="21" customHeight="1">
      <c r="A137" s="136" t="s">
        <v>236</v>
      </c>
      <c r="B137" s="29">
        <v>45</v>
      </c>
      <c r="C137" s="9">
        <f>вартість!B23</f>
        <v>14.39</v>
      </c>
      <c r="D137" s="171">
        <f aca="true" t="shared" si="8" ref="D137:D145">B137*C137/1000</f>
        <v>0.6475500000000001</v>
      </c>
      <c r="E137" s="373"/>
      <c r="F137" s="373"/>
      <c r="G137" s="373"/>
      <c r="H137" s="373"/>
    </row>
    <row r="138" spans="1:8" ht="21" customHeight="1">
      <c r="A138" s="136" t="s">
        <v>237</v>
      </c>
      <c r="B138" s="29">
        <v>10</v>
      </c>
      <c r="C138" s="9">
        <f>вартість!B22</f>
        <v>12.6</v>
      </c>
      <c r="D138" s="171">
        <f t="shared" si="8"/>
        <v>0.126</v>
      </c>
      <c r="E138" s="373"/>
      <c r="F138" s="373"/>
      <c r="G138" s="373"/>
      <c r="H138" s="373"/>
    </row>
    <row r="139" spans="1:8" ht="21" customHeight="1">
      <c r="A139" s="136" t="s">
        <v>126</v>
      </c>
      <c r="B139" s="29">
        <v>10</v>
      </c>
      <c r="C139" s="9">
        <f>вартість!B21</f>
        <v>13.65</v>
      </c>
      <c r="D139" s="171">
        <f t="shared" si="8"/>
        <v>0.1365</v>
      </c>
      <c r="E139" s="373"/>
      <c r="F139" s="373"/>
      <c r="G139" s="373"/>
      <c r="H139" s="373"/>
    </row>
    <row r="140" spans="1:8" ht="21" customHeight="1">
      <c r="A140" s="136" t="s">
        <v>239</v>
      </c>
      <c r="B140" s="29">
        <v>2.5</v>
      </c>
      <c r="C140" s="9">
        <f>вартість!B27</f>
        <v>52.5</v>
      </c>
      <c r="D140" s="171">
        <f t="shared" si="8"/>
        <v>0.13125</v>
      </c>
      <c r="E140" s="373"/>
      <c r="F140" s="373"/>
      <c r="G140" s="373"/>
      <c r="H140" s="373"/>
    </row>
    <row r="141" spans="1:8" ht="21" customHeight="1">
      <c r="A141" s="136" t="s">
        <v>244</v>
      </c>
      <c r="B141" s="29">
        <v>0.75</v>
      </c>
      <c r="C141" s="9">
        <f>вартість!B13</f>
        <v>210</v>
      </c>
      <c r="D141" s="171">
        <f t="shared" si="8"/>
        <v>0.1575</v>
      </c>
      <c r="E141" s="373"/>
      <c r="F141" s="373"/>
      <c r="G141" s="373"/>
      <c r="H141" s="373"/>
    </row>
    <row r="142" spans="1:8" ht="21" customHeight="1">
      <c r="A142" s="136" t="s">
        <v>262</v>
      </c>
      <c r="B142" s="29">
        <v>1.7</v>
      </c>
      <c r="C142" s="9">
        <f>вартість!B14</f>
        <v>63</v>
      </c>
      <c r="D142" s="171">
        <f t="shared" si="8"/>
        <v>0.1071</v>
      </c>
      <c r="E142" s="373"/>
      <c r="F142" s="373"/>
      <c r="G142" s="373"/>
      <c r="H142" s="373"/>
    </row>
    <row r="143" spans="1:8" ht="21" customHeight="1">
      <c r="A143" s="136" t="s">
        <v>232</v>
      </c>
      <c r="B143" s="29">
        <v>150</v>
      </c>
      <c r="C143" s="9"/>
      <c r="D143" s="171">
        <f t="shared" si="8"/>
        <v>0</v>
      </c>
      <c r="E143" s="373"/>
      <c r="F143" s="373"/>
      <c r="G143" s="373"/>
      <c r="H143" s="373"/>
    </row>
    <row r="144" spans="1:8" ht="21" customHeight="1">
      <c r="A144" s="136" t="s">
        <v>123</v>
      </c>
      <c r="B144" s="29">
        <v>0.5</v>
      </c>
      <c r="C144" s="9">
        <f>вартість!B35</f>
        <v>7.35</v>
      </c>
      <c r="D144" s="171">
        <f t="shared" si="8"/>
        <v>0.003675</v>
      </c>
      <c r="E144" s="373"/>
      <c r="F144" s="373"/>
      <c r="G144" s="373"/>
      <c r="H144" s="373"/>
    </row>
    <row r="145" spans="1:8" ht="21" customHeight="1">
      <c r="A145" s="136" t="s">
        <v>28</v>
      </c>
      <c r="B145" s="94">
        <v>5</v>
      </c>
      <c r="C145" s="94">
        <f>вартість!B36</f>
        <v>94.5</v>
      </c>
      <c r="D145" s="171">
        <f t="shared" si="8"/>
        <v>0.4725</v>
      </c>
      <c r="E145" s="373"/>
      <c r="F145" s="373"/>
      <c r="G145" s="373"/>
      <c r="H145" s="373"/>
    </row>
    <row r="147" ht="13.5">
      <c r="A147" s="138" t="s">
        <v>77</v>
      </c>
    </row>
    <row r="148" spans="1:8" ht="12.75">
      <c r="A148" s="350" t="s">
        <v>165</v>
      </c>
      <c r="B148" s="350"/>
      <c r="C148" s="28">
        <v>180</v>
      </c>
      <c r="D148" s="190">
        <f>SUM(D150:D156)</f>
        <v>1.4135250000000001</v>
      </c>
      <c r="E148" s="359" t="s">
        <v>427</v>
      </c>
      <c r="F148" s="360"/>
      <c r="G148" s="360"/>
      <c r="H148" s="360"/>
    </row>
    <row r="149" spans="1:8" ht="12.75">
      <c r="A149" s="114"/>
      <c r="B149" s="19" t="s">
        <v>231</v>
      </c>
      <c r="C149" s="5" t="s">
        <v>168</v>
      </c>
      <c r="D149" s="170"/>
      <c r="E149" s="373" t="s">
        <v>423</v>
      </c>
      <c r="F149" s="374"/>
      <c r="G149" s="374"/>
      <c r="H149" s="374"/>
    </row>
    <row r="150" spans="1:8" ht="19.5" customHeight="1">
      <c r="A150" s="136" t="s">
        <v>236</v>
      </c>
      <c r="B150" s="29">
        <v>45</v>
      </c>
      <c r="C150" s="9">
        <f>вартість!B23</f>
        <v>14.39</v>
      </c>
      <c r="D150" s="171">
        <f>B150*C150/1000</f>
        <v>0.6475500000000001</v>
      </c>
      <c r="E150" s="374"/>
      <c r="F150" s="374"/>
      <c r="G150" s="374"/>
      <c r="H150" s="374"/>
    </row>
    <row r="151" spans="1:8" ht="19.5" customHeight="1">
      <c r="A151" s="136" t="s">
        <v>405</v>
      </c>
      <c r="B151" s="29">
        <v>8</v>
      </c>
      <c r="C151" s="9">
        <f>вартість!B12</f>
        <v>23.1</v>
      </c>
      <c r="D151" s="171">
        <f aca="true" t="shared" si="9" ref="D151:D156">B151*C151/1000</f>
        <v>0.18480000000000002</v>
      </c>
      <c r="E151" s="374"/>
      <c r="F151" s="374"/>
      <c r="G151" s="374"/>
      <c r="H151" s="374"/>
    </row>
    <row r="152" spans="1:8" ht="19.5" customHeight="1">
      <c r="A152" s="136" t="s">
        <v>237</v>
      </c>
      <c r="B152" s="29">
        <v>10</v>
      </c>
      <c r="C152" s="9">
        <f>вартість!B22</f>
        <v>12.6</v>
      </c>
      <c r="D152" s="171">
        <f t="shared" si="9"/>
        <v>0.126</v>
      </c>
      <c r="E152" s="374"/>
      <c r="F152" s="374"/>
      <c r="G152" s="374"/>
      <c r="H152" s="374"/>
    </row>
    <row r="153" spans="1:8" ht="19.5" customHeight="1">
      <c r="A153" s="136" t="s">
        <v>126</v>
      </c>
      <c r="B153" s="49">
        <v>10</v>
      </c>
      <c r="C153" s="9">
        <f>вартість!B21</f>
        <v>13.65</v>
      </c>
      <c r="D153" s="171">
        <f t="shared" si="9"/>
        <v>0.1365</v>
      </c>
      <c r="E153" s="374"/>
      <c r="F153" s="374"/>
      <c r="G153" s="374"/>
      <c r="H153" s="374"/>
    </row>
    <row r="154" spans="1:8" ht="19.5" customHeight="1">
      <c r="A154" s="136" t="s">
        <v>244</v>
      </c>
      <c r="B154" s="29">
        <v>1.5</v>
      </c>
      <c r="C154" s="9">
        <f>вартість!B13</f>
        <v>210</v>
      </c>
      <c r="D154" s="171">
        <f t="shared" si="9"/>
        <v>0.315</v>
      </c>
      <c r="E154" s="374"/>
      <c r="F154" s="374"/>
      <c r="G154" s="374"/>
      <c r="H154" s="374"/>
    </row>
    <row r="155" spans="1:8" ht="19.5" customHeight="1">
      <c r="A155" s="136" t="s">
        <v>123</v>
      </c>
      <c r="B155" s="21">
        <v>0.5</v>
      </c>
      <c r="C155" s="94">
        <f>вартість!B35</f>
        <v>7.35</v>
      </c>
      <c r="D155" s="171">
        <f t="shared" si="9"/>
        <v>0.003675</v>
      </c>
      <c r="E155" s="374"/>
      <c r="F155" s="374"/>
      <c r="G155" s="374"/>
      <c r="H155" s="374"/>
    </row>
    <row r="156" spans="1:8" ht="19.5" customHeight="1">
      <c r="A156" s="136" t="s">
        <v>232</v>
      </c>
      <c r="B156" s="21">
        <v>150</v>
      </c>
      <c r="C156" s="21"/>
      <c r="D156" s="171">
        <f t="shared" si="9"/>
        <v>0</v>
      </c>
      <c r="E156" s="374"/>
      <c r="F156" s="374"/>
      <c r="G156" s="374"/>
      <c r="H156" s="374"/>
    </row>
    <row r="158" ht="13.5">
      <c r="A158" s="138" t="s">
        <v>78</v>
      </c>
    </row>
    <row r="159" spans="1:8" ht="12.75">
      <c r="A159" s="351" t="s">
        <v>491</v>
      </c>
      <c r="B159" s="352"/>
      <c r="C159" s="28" t="s">
        <v>467</v>
      </c>
      <c r="D159" s="190">
        <f>SUM(D161:D168)</f>
        <v>1.976475</v>
      </c>
      <c r="E159" s="307" t="s">
        <v>427</v>
      </c>
      <c r="F159" s="394"/>
      <c r="G159" s="394"/>
      <c r="H159" s="394"/>
    </row>
    <row r="160" spans="1:8" ht="12.75">
      <c r="A160" s="114"/>
      <c r="B160" s="19" t="s">
        <v>231</v>
      </c>
      <c r="C160" s="5" t="s">
        <v>168</v>
      </c>
      <c r="D160" s="170"/>
      <c r="E160" s="346" t="s">
        <v>424</v>
      </c>
      <c r="F160" s="347"/>
      <c r="G160" s="347"/>
      <c r="H160" s="348"/>
    </row>
    <row r="161" spans="1:8" ht="19.5" customHeight="1">
      <c r="A161" s="136" t="s">
        <v>236</v>
      </c>
      <c r="B161" s="29">
        <v>45</v>
      </c>
      <c r="C161" s="9">
        <f>вартість!B23</f>
        <v>14.39</v>
      </c>
      <c r="D161" s="171">
        <f>B161*C161/1000</f>
        <v>0.6475500000000001</v>
      </c>
      <c r="E161" s="330"/>
      <c r="F161" s="331"/>
      <c r="G161" s="331"/>
      <c r="H161" s="332"/>
    </row>
    <row r="162" spans="1:8" ht="19.5" customHeight="1">
      <c r="A162" s="136" t="s">
        <v>126</v>
      </c>
      <c r="B162" s="29">
        <v>15</v>
      </c>
      <c r="C162" s="9">
        <f>вартість!B21</f>
        <v>13.65</v>
      </c>
      <c r="D162" s="171">
        <f aca="true" t="shared" si="10" ref="D162:D168">B162*C162/1000</f>
        <v>0.20475</v>
      </c>
      <c r="E162" s="330"/>
      <c r="F162" s="331"/>
      <c r="G162" s="331"/>
      <c r="H162" s="332"/>
    </row>
    <row r="163" spans="1:8" ht="19.5" customHeight="1">
      <c r="A163" s="136" t="s">
        <v>237</v>
      </c>
      <c r="B163" s="29">
        <v>15</v>
      </c>
      <c r="C163" s="9">
        <f>вартість!B22</f>
        <v>12.6</v>
      </c>
      <c r="D163" s="171">
        <f t="shared" si="10"/>
        <v>0.189</v>
      </c>
      <c r="E163" s="330"/>
      <c r="F163" s="331"/>
      <c r="G163" s="331"/>
      <c r="H163" s="332"/>
    </row>
    <row r="164" spans="1:8" ht="19.5" customHeight="1">
      <c r="A164" s="136" t="s">
        <v>157</v>
      </c>
      <c r="B164" s="49">
        <v>8</v>
      </c>
      <c r="C164" s="9">
        <f>вартість!B7</f>
        <v>18</v>
      </c>
      <c r="D164" s="171">
        <f t="shared" si="10"/>
        <v>0.144</v>
      </c>
      <c r="E164" s="330"/>
      <c r="F164" s="331"/>
      <c r="G164" s="331"/>
      <c r="H164" s="332"/>
    </row>
    <row r="165" spans="1:8" ht="19.5" customHeight="1">
      <c r="A165" s="136" t="s">
        <v>244</v>
      </c>
      <c r="B165" s="29">
        <v>1.5</v>
      </c>
      <c r="C165" s="9">
        <f>вартість!B13</f>
        <v>210</v>
      </c>
      <c r="D165" s="171">
        <f t="shared" si="10"/>
        <v>0.315</v>
      </c>
      <c r="E165" s="330"/>
      <c r="F165" s="331"/>
      <c r="G165" s="331"/>
      <c r="H165" s="332"/>
    </row>
    <row r="166" spans="1:8" ht="19.5" customHeight="1">
      <c r="A166" s="136" t="s">
        <v>123</v>
      </c>
      <c r="B166" s="21">
        <v>0.5</v>
      </c>
      <c r="C166" s="94">
        <f>вартість!B35</f>
        <v>7.35</v>
      </c>
      <c r="D166" s="171">
        <f t="shared" si="10"/>
        <v>0.003675</v>
      </c>
      <c r="E166" s="330"/>
      <c r="F166" s="331"/>
      <c r="G166" s="331"/>
      <c r="H166" s="332"/>
    </row>
    <row r="167" spans="1:8" ht="19.5" customHeight="1">
      <c r="A167" s="136" t="s">
        <v>232</v>
      </c>
      <c r="B167" s="21">
        <v>170</v>
      </c>
      <c r="C167" s="21"/>
      <c r="D167" s="171">
        <f t="shared" si="10"/>
        <v>0</v>
      </c>
      <c r="E167" s="330"/>
      <c r="F167" s="331"/>
      <c r="G167" s="331"/>
      <c r="H167" s="332"/>
    </row>
    <row r="168" spans="1:8" ht="19.5" customHeight="1">
      <c r="A168" s="136" t="s">
        <v>28</v>
      </c>
      <c r="B168" s="21">
        <v>5</v>
      </c>
      <c r="C168" s="94">
        <f>вартість!B36</f>
        <v>94.5</v>
      </c>
      <c r="D168" s="171">
        <f t="shared" si="10"/>
        <v>0.4725</v>
      </c>
      <c r="E168" s="333"/>
      <c r="F168" s="334"/>
      <c r="G168" s="334"/>
      <c r="H168" s="335"/>
    </row>
    <row r="170" ht="13.5">
      <c r="A170" s="138" t="s">
        <v>79</v>
      </c>
    </row>
    <row r="171" spans="1:8" ht="12.75">
      <c r="A171" s="350" t="s">
        <v>186</v>
      </c>
      <c r="B171" s="350"/>
      <c r="C171" s="28">
        <v>180</v>
      </c>
      <c r="D171" s="190">
        <f>SUM(D173:D182)</f>
        <v>1.418796666666667</v>
      </c>
      <c r="E171" s="359" t="s">
        <v>427</v>
      </c>
      <c r="F171" s="360"/>
      <c r="G171" s="360"/>
      <c r="H171" s="360"/>
    </row>
    <row r="172" spans="1:8" ht="12.75">
      <c r="A172" s="114"/>
      <c r="B172" s="19" t="s">
        <v>231</v>
      </c>
      <c r="C172" s="5" t="s">
        <v>168</v>
      </c>
      <c r="D172" s="170"/>
      <c r="E172" s="373" t="s">
        <v>425</v>
      </c>
      <c r="F172" s="373"/>
      <c r="G172" s="373"/>
      <c r="H172" s="373"/>
    </row>
    <row r="173" spans="1:8" ht="24" customHeight="1">
      <c r="A173" s="136" t="s">
        <v>236</v>
      </c>
      <c r="B173" s="29">
        <v>45</v>
      </c>
      <c r="C173" s="9">
        <f>вартість!B23</f>
        <v>14.39</v>
      </c>
      <c r="D173" s="171">
        <f aca="true" t="shared" si="11" ref="D173:D181">B173*C173/1000</f>
        <v>0.6475500000000001</v>
      </c>
      <c r="E173" s="373"/>
      <c r="F173" s="373"/>
      <c r="G173" s="373"/>
      <c r="H173" s="373"/>
    </row>
    <row r="174" spans="1:8" ht="24" customHeight="1">
      <c r="A174" s="136" t="s">
        <v>126</v>
      </c>
      <c r="B174" s="29">
        <v>15</v>
      </c>
      <c r="C174" s="9">
        <f>вартість!B21</f>
        <v>13.65</v>
      </c>
      <c r="D174" s="171">
        <f t="shared" si="11"/>
        <v>0.20475</v>
      </c>
      <c r="E174" s="373"/>
      <c r="F174" s="373"/>
      <c r="G174" s="373"/>
      <c r="H174" s="373"/>
    </row>
    <row r="175" spans="1:8" ht="24" customHeight="1">
      <c r="A175" s="136" t="s">
        <v>237</v>
      </c>
      <c r="B175" s="29">
        <v>15</v>
      </c>
      <c r="C175" s="9">
        <f>вартість!B22</f>
        <v>12.6</v>
      </c>
      <c r="D175" s="171">
        <f t="shared" si="11"/>
        <v>0.189</v>
      </c>
      <c r="E175" s="373"/>
      <c r="F175" s="373"/>
      <c r="G175" s="373"/>
      <c r="H175" s="373"/>
    </row>
    <row r="176" spans="1:8" ht="24" customHeight="1">
      <c r="A176" s="136" t="s">
        <v>235</v>
      </c>
      <c r="B176" s="29">
        <v>3</v>
      </c>
      <c r="C176" s="9">
        <f>вартість!B14</f>
        <v>63</v>
      </c>
      <c r="D176" s="171">
        <f t="shared" si="11"/>
        <v>0.189</v>
      </c>
      <c r="E176" s="373"/>
      <c r="F176" s="373"/>
      <c r="G176" s="373"/>
      <c r="H176" s="373"/>
    </row>
    <row r="177" spans="1:8" ht="24" customHeight="1">
      <c r="A177" s="136" t="s">
        <v>232</v>
      </c>
      <c r="B177" s="29">
        <v>170</v>
      </c>
      <c r="C177" s="9"/>
      <c r="D177" s="171">
        <f t="shared" si="11"/>
        <v>0</v>
      </c>
      <c r="E177" s="373"/>
      <c r="F177" s="373"/>
      <c r="G177" s="373"/>
      <c r="H177" s="373"/>
    </row>
    <row r="178" spans="1:8" ht="24" customHeight="1">
      <c r="A178" s="136" t="s">
        <v>123</v>
      </c>
      <c r="B178" s="195">
        <v>0.5</v>
      </c>
      <c r="C178" s="9">
        <f>вартість!B35</f>
        <v>7.35</v>
      </c>
      <c r="D178" s="171">
        <f>B178*C178/1000</f>
        <v>0.003675</v>
      </c>
      <c r="E178" s="373"/>
      <c r="F178" s="373"/>
      <c r="G178" s="373"/>
      <c r="H178" s="373"/>
    </row>
    <row r="179" spans="1:8" ht="24" customHeight="1">
      <c r="A179" s="151" t="s">
        <v>406</v>
      </c>
      <c r="B179" s="29">
        <v>20</v>
      </c>
      <c r="C179" s="9"/>
      <c r="D179" s="171">
        <f t="shared" si="11"/>
        <v>0</v>
      </c>
      <c r="E179" s="373"/>
      <c r="F179" s="373"/>
      <c r="G179" s="373"/>
      <c r="H179" s="373"/>
    </row>
    <row r="180" spans="1:8" ht="24" customHeight="1">
      <c r="A180" s="136" t="s">
        <v>232</v>
      </c>
      <c r="B180" s="49">
        <v>7</v>
      </c>
      <c r="C180" s="9"/>
      <c r="D180" s="171">
        <f t="shared" si="11"/>
        <v>0</v>
      </c>
      <c r="E180" s="373"/>
      <c r="F180" s="373"/>
      <c r="G180" s="373"/>
      <c r="H180" s="373"/>
    </row>
    <row r="181" spans="1:8" ht="24" customHeight="1">
      <c r="A181" s="136" t="s">
        <v>31</v>
      </c>
      <c r="B181" s="29">
        <v>10.5</v>
      </c>
      <c r="C181" s="9">
        <f>вартість!B20</f>
        <v>17.39</v>
      </c>
      <c r="D181" s="171">
        <f t="shared" si="11"/>
        <v>0.182595</v>
      </c>
      <c r="E181" s="373"/>
      <c r="F181" s="373"/>
      <c r="G181" s="373"/>
      <c r="H181" s="373"/>
    </row>
    <row r="182" spans="1:8" ht="24" customHeight="1">
      <c r="A182" s="136" t="s">
        <v>27</v>
      </c>
      <c r="B182" s="94">
        <v>0.03333333333333333</v>
      </c>
      <c r="C182" s="94">
        <v>3.34</v>
      </c>
      <c r="D182" s="171">
        <f>B182*C182/50</f>
        <v>0.0022266666666666667</v>
      </c>
      <c r="E182" s="373"/>
      <c r="F182" s="373"/>
      <c r="G182" s="373"/>
      <c r="H182" s="373"/>
    </row>
    <row r="183" spans="1:8" ht="29.25" customHeight="1">
      <c r="A183" s="302" t="s">
        <v>67</v>
      </c>
      <c r="B183" s="300"/>
      <c r="C183" s="300"/>
      <c r="D183" s="300"/>
      <c r="E183" s="300"/>
      <c r="F183" s="300"/>
      <c r="G183" s="300"/>
      <c r="H183" s="300"/>
    </row>
    <row r="184" spans="1:8" ht="12.75">
      <c r="A184" s="350" t="s">
        <v>415</v>
      </c>
      <c r="B184" s="350"/>
      <c r="C184" s="28">
        <v>180</v>
      </c>
      <c r="D184" s="190">
        <f>SUM(D186:D196)</f>
        <v>5.0958527586206905</v>
      </c>
      <c r="E184" s="359" t="s">
        <v>427</v>
      </c>
      <c r="F184" s="360"/>
      <c r="G184" s="360"/>
      <c r="H184" s="360"/>
    </row>
    <row r="185" spans="1:8" ht="12.75" customHeight="1">
      <c r="A185" s="114"/>
      <c r="B185" s="19" t="s">
        <v>231</v>
      </c>
      <c r="C185" s="5" t="s">
        <v>168</v>
      </c>
      <c r="D185" s="170"/>
      <c r="E185" s="363" t="s">
        <v>458</v>
      </c>
      <c r="F185" s="364"/>
      <c r="G185" s="364"/>
      <c r="H185" s="365"/>
    </row>
    <row r="186" spans="1:8" ht="24" customHeight="1">
      <c r="A186" s="136" t="s">
        <v>407</v>
      </c>
      <c r="B186" s="29">
        <v>35</v>
      </c>
      <c r="C186" s="9">
        <f>вартість!B3</f>
        <v>29.4</v>
      </c>
      <c r="D186" s="171">
        <f>B186*C186/1000</f>
        <v>1.029</v>
      </c>
      <c r="E186" s="366"/>
      <c r="F186" s="367"/>
      <c r="G186" s="367"/>
      <c r="H186" s="368"/>
    </row>
    <row r="187" spans="1:8" ht="24" customHeight="1">
      <c r="A187" s="136" t="s">
        <v>237</v>
      </c>
      <c r="B187" s="29">
        <v>10</v>
      </c>
      <c r="C187" s="9">
        <f>вартість!B22</f>
        <v>12.6</v>
      </c>
      <c r="D187" s="171">
        <f aca="true" t="shared" si="12" ref="D187:D195">B187*C187/1000</f>
        <v>0.126</v>
      </c>
      <c r="E187" s="366"/>
      <c r="F187" s="367"/>
      <c r="G187" s="367"/>
      <c r="H187" s="368"/>
    </row>
    <row r="188" spans="1:8" ht="24" customHeight="1">
      <c r="A188" s="136" t="s">
        <v>126</v>
      </c>
      <c r="B188" s="29">
        <v>15</v>
      </c>
      <c r="C188" s="9">
        <f>вартість!B21</f>
        <v>13.65</v>
      </c>
      <c r="D188" s="171">
        <f t="shared" si="12"/>
        <v>0.20475</v>
      </c>
      <c r="E188" s="366"/>
      <c r="F188" s="367"/>
      <c r="G188" s="367"/>
      <c r="H188" s="368"/>
    </row>
    <row r="189" spans="1:8" ht="24" customHeight="1">
      <c r="A189" s="136" t="s">
        <v>235</v>
      </c>
      <c r="B189" s="49">
        <v>3</v>
      </c>
      <c r="C189" s="9">
        <f>вартість!B14</f>
        <v>63</v>
      </c>
      <c r="D189" s="171">
        <f t="shared" si="12"/>
        <v>0.189</v>
      </c>
      <c r="E189" s="366"/>
      <c r="F189" s="367"/>
      <c r="G189" s="367"/>
      <c r="H189" s="368"/>
    </row>
    <row r="190" spans="1:8" ht="24" customHeight="1">
      <c r="A190" s="136" t="s">
        <v>123</v>
      </c>
      <c r="B190" s="29">
        <v>0.5</v>
      </c>
      <c r="C190" s="9">
        <f>вартість!B35</f>
        <v>7.35</v>
      </c>
      <c r="D190" s="171">
        <f t="shared" si="12"/>
        <v>0.003675</v>
      </c>
      <c r="E190" s="366"/>
      <c r="F190" s="367"/>
      <c r="G190" s="367"/>
      <c r="H190" s="368"/>
    </row>
    <row r="191" spans="1:8" ht="24" customHeight="1">
      <c r="A191" s="136" t="s">
        <v>232</v>
      </c>
      <c r="B191" s="94">
        <v>160</v>
      </c>
      <c r="C191" s="94">
        <f>вартість!B63</f>
        <v>0</v>
      </c>
      <c r="D191" s="171">
        <f t="shared" si="12"/>
        <v>0</v>
      </c>
      <c r="E191" s="366"/>
      <c r="F191" s="367"/>
      <c r="G191" s="367"/>
      <c r="H191" s="368"/>
    </row>
    <row r="192" spans="1:8" ht="24" customHeight="1">
      <c r="A192" s="140" t="s">
        <v>408</v>
      </c>
      <c r="B192" s="94">
        <v>23</v>
      </c>
      <c r="C192" s="21"/>
      <c r="D192" s="171">
        <f t="shared" si="12"/>
        <v>0</v>
      </c>
      <c r="E192" s="366"/>
      <c r="F192" s="367"/>
      <c r="G192" s="367"/>
      <c r="H192" s="368"/>
    </row>
    <row r="193" spans="1:8" ht="24" customHeight="1">
      <c r="A193" s="136" t="s">
        <v>409</v>
      </c>
      <c r="B193" s="94">
        <v>20</v>
      </c>
      <c r="C193" s="94">
        <f>вартість!B18</f>
        <v>175.35</v>
      </c>
      <c r="D193" s="171">
        <f t="shared" si="12"/>
        <v>3.507</v>
      </c>
      <c r="E193" s="366"/>
      <c r="F193" s="367"/>
      <c r="G193" s="367"/>
      <c r="H193" s="368"/>
    </row>
    <row r="194" spans="1:8" ht="24" customHeight="1">
      <c r="A194" s="136" t="s">
        <v>126</v>
      </c>
      <c r="B194" s="94">
        <v>2.5</v>
      </c>
      <c r="C194" s="94">
        <f>вартість!B21</f>
        <v>13.65</v>
      </c>
      <c r="D194" s="171">
        <f t="shared" si="12"/>
        <v>0.034125</v>
      </c>
      <c r="E194" s="366"/>
      <c r="F194" s="367"/>
      <c r="G194" s="367"/>
      <c r="H194" s="368"/>
    </row>
    <row r="195" spans="1:8" ht="24" customHeight="1">
      <c r="A195" s="136" t="s">
        <v>232</v>
      </c>
      <c r="B195" s="94">
        <v>2</v>
      </c>
      <c r="C195" s="21"/>
      <c r="D195" s="171">
        <f t="shared" si="12"/>
        <v>0</v>
      </c>
      <c r="E195" s="366"/>
      <c r="F195" s="367"/>
      <c r="G195" s="367"/>
      <c r="H195" s="368"/>
    </row>
    <row r="196" spans="1:8" ht="24" customHeight="1">
      <c r="A196" s="136" t="s">
        <v>27</v>
      </c>
      <c r="B196" s="94">
        <v>0.034482758620689655</v>
      </c>
      <c r="C196" s="94">
        <f>вартість!B15</f>
        <v>3.3390000000000004</v>
      </c>
      <c r="D196" s="178">
        <f>B196*C196/50</f>
        <v>0.0023027586206896557</v>
      </c>
      <c r="E196" s="366"/>
      <c r="F196" s="367"/>
      <c r="G196" s="367"/>
      <c r="H196" s="368"/>
    </row>
    <row r="198" ht="19.5">
      <c r="A198" s="133" t="s">
        <v>384</v>
      </c>
    </row>
    <row r="199" spans="1:8" ht="14.25" customHeight="1">
      <c r="A199" s="134" t="s">
        <v>198</v>
      </c>
      <c r="B199" s="17"/>
      <c r="C199" s="12"/>
      <c r="D199" s="172"/>
      <c r="E199" s="130"/>
      <c r="F199" s="130"/>
      <c r="G199" s="130"/>
      <c r="H199" s="130"/>
    </row>
    <row r="200" spans="1:8" ht="12.75">
      <c r="A200" s="319" t="s">
        <v>354</v>
      </c>
      <c r="B200" s="319"/>
      <c r="C200" s="20">
        <v>100</v>
      </c>
      <c r="D200" s="6">
        <f>SUM(D202:D205)</f>
        <v>1.6290049999999998</v>
      </c>
      <c r="E200" s="307" t="s">
        <v>234</v>
      </c>
      <c r="F200" s="308"/>
      <c r="G200" s="308"/>
      <c r="H200" s="308"/>
    </row>
    <row r="201" spans="1:8" ht="12.75" customHeight="1">
      <c r="A201" s="136"/>
      <c r="B201" s="7" t="s">
        <v>231</v>
      </c>
      <c r="C201" s="20" t="s">
        <v>168</v>
      </c>
      <c r="D201" s="170"/>
      <c r="E201" s="320" t="s">
        <v>355</v>
      </c>
      <c r="F201" s="372"/>
      <c r="G201" s="372"/>
      <c r="H201" s="372"/>
    </row>
    <row r="202" spans="1:8" ht="12.75">
      <c r="A202" s="136" t="s">
        <v>199</v>
      </c>
      <c r="B202" s="9">
        <v>50</v>
      </c>
      <c r="C202" s="9">
        <f>вартість!B8</f>
        <v>28</v>
      </c>
      <c r="D202" s="171">
        <f>B202*C202/1000</f>
        <v>1.4</v>
      </c>
      <c r="E202" s="372"/>
      <c r="F202" s="372"/>
      <c r="G202" s="372"/>
      <c r="H202" s="372"/>
    </row>
    <row r="203" spans="1:8" ht="12.75">
      <c r="A203" s="136" t="s">
        <v>54</v>
      </c>
      <c r="B203" s="9">
        <v>86.4</v>
      </c>
      <c r="C203" s="9"/>
      <c r="D203" s="171">
        <f>B203*C203/1000</f>
        <v>0</v>
      </c>
      <c r="E203" s="372"/>
      <c r="F203" s="372"/>
      <c r="G203" s="372"/>
      <c r="H203" s="372"/>
    </row>
    <row r="204" spans="1:8" ht="12.75">
      <c r="A204" s="136" t="s">
        <v>123</v>
      </c>
      <c r="B204" s="9">
        <v>0.3</v>
      </c>
      <c r="C204" s="9">
        <f>вартість!B35</f>
        <v>7.35</v>
      </c>
      <c r="D204" s="171">
        <f>B204*C204/1000</f>
        <v>0.0022049999999999995</v>
      </c>
      <c r="E204" s="372"/>
      <c r="F204" s="372"/>
      <c r="G204" s="372"/>
      <c r="H204" s="372"/>
    </row>
    <row r="205" spans="1:8" ht="12.75">
      <c r="A205" s="136" t="s">
        <v>262</v>
      </c>
      <c r="B205" s="9">
        <v>3.6</v>
      </c>
      <c r="C205" s="9">
        <f>вартість!B14</f>
        <v>63</v>
      </c>
      <c r="D205" s="171">
        <f>B205*C205/1000</f>
        <v>0.2268</v>
      </c>
      <c r="E205" s="372"/>
      <c r="F205" s="372"/>
      <c r="G205" s="372"/>
      <c r="H205" s="372"/>
    </row>
    <row r="206" spans="1:8" ht="14.25" customHeight="1">
      <c r="A206" s="142" t="s">
        <v>345</v>
      </c>
      <c r="B206" s="17"/>
      <c r="C206" s="12"/>
      <c r="D206" s="172"/>
      <c r="E206" s="130"/>
      <c r="F206" s="130"/>
      <c r="G206" s="130"/>
      <c r="H206" s="130"/>
    </row>
    <row r="207" spans="1:8" ht="14.25" customHeight="1">
      <c r="A207" s="319" t="s">
        <v>256</v>
      </c>
      <c r="B207" s="319"/>
      <c r="C207" s="20">
        <v>100</v>
      </c>
      <c r="D207" s="6">
        <f>SUM(D209:D213)</f>
        <v>2.371445</v>
      </c>
      <c r="E207" s="307" t="s">
        <v>234</v>
      </c>
      <c r="F207" s="308"/>
      <c r="G207" s="308"/>
      <c r="H207" s="308"/>
    </row>
    <row r="208" spans="1:8" ht="14.25" customHeight="1">
      <c r="A208" s="114"/>
      <c r="B208" s="7" t="s">
        <v>231</v>
      </c>
      <c r="C208" s="20" t="s">
        <v>168</v>
      </c>
      <c r="D208" s="170"/>
      <c r="E208" s="320" t="s">
        <v>219</v>
      </c>
      <c r="F208" s="372"/>
      <c r="G208" s="372"/>
      <c r="H208" s="372"/>
    </row>
    <row r="209" spans="1:8" ht="12.75">
      <c r="A209" s="136" t="s">
        <v>346</v>
      </c>
      <c r="B209" s="9">
        <v>40</v>
      </c>
      <c r="C209" s="9">
        <f>вартість!B9</f>
        <v>17</v>
      </c>
      <c r="D209" s="171">
        <f>B209*C209/1000</f>
        <v>0.68</v>
      </c>
      <c r="E209" s="372"/>
      <c r="F209" s="372"/>
      <c r="G209" s="372"/>
      <c r="H209" s="372"/>
    </row>
    <row r="210" spans="1:8" ht="12.75">
      <c r="A210" s="136" t="s">
        <v>242</v>
      </c>
      <c r="B210" s="9">
        <v>42</v>
      </c>
      <c r="C210" s="9">
        <f>вартість!B16</f>
        <v>27.72</v>
      </c>
      <c r="D210" s="171">
        <f>B210*C210/1000</f>
        <v>1.16424</v>
      </c>
      <c r="E210" s="372"/>
      <c r="F210" s="372"/>
      <c r="G210" s="372"/>
      <c r="H210" s="372"/>
    </row>
    <row r="211" spans="1:8" ht="12.75">
      <c r="A211" s="136" t="s">
        <v>144</v>
      </c>
      <c r="B211" s="9">
        <v>42</v>
      </c>
      <c r="C211" s="9"/>
      <c r="D211" s="171">
        <f>B211*C211/1000</f>
        <v>0</v>
      </c>
      <c r="E211" s="372"/>
      <c r="F211" s="372"/>
      <c r="G211" s="372"/>
      <c r="H211" s="372"/>
    </row>
    <row r="212" spans="1:8" ht="12.75">
      <c r="A212" s="136" t="s">
        <v>123</v>
      </c>
      <c r="B212" s="9">
        <v>0.3</v>
      </c>
      <c r="C212" s="9">
        <f>вартість!B35</f>
        <v>7.35</v>
      </c>
      <c r="D212" s="173">
        <f>B212*C212/1000</f>
        <v>0.0022049999999999995</v>
      </c>
      <c r="E212" s="372"/>
      <c r="F212" s="372"/>
      <c r="G212" s="372"/>
      <c r="H212" s="372"/>
    </row>
    <row r="213" spans="1:8" ht="12.75">
      <c r="A213" s="136" t="s">
        <v>244</v>
      </c>
      <c r="B213" s="9">
        <v>2.5</v>
      </c>
      <c r="C213" s="9">
        <f>вартість!B13</f>
        <v>210</v>
      </c>
      <c r="D213" s="171">
        <f>B213*C213/1000</f>
        <v>0.525</v>
      </c>
      <c r="E213" s="372"/>
      <c r="F213" s="372"/>
      <c r="G213" s="372"/>
      <c r="H213" s="372"/>
    </row>
    <row r="214" ht="12.75">
      <c r="A214" s="142" t="s">
        <v>80</v>
      </c>
    </row>
    <row r="215" spans="1:8" ht="12.75">
      <c r="A215" s="319" t="s">
        <v>5</v>
      </c>
      <c r="B215" s="319"/>
      <c r="C215" s="20">
        <v>100</v>
      </c>
      <c r="D215" s="6">
        <f>SUM(D217:D220)</f>
        <v>1.220205</v>
      </c>
      <c r="E215" s="307" t="s">
        <v>234</v>
      </c>
      <c r="F215" s="394"/>
      <c r="G215" s="394"/>
      <c r="H215" s="394"/>
    </row>
    <row r="216" spans="1:8" ht="12.75">
      <c r="A216" s="114"/>
      <c r="B216" s="7" t="s">
        <v>231</v>
      </c>
      <c r="C216" s="20" t="s">
        <v>168</v>
      </c>
      <c r="D216" s="170"/>
      <c r="E216" s="320" t="s">
        <v>100</v>
      </c>
      <c r="F216" s="329"/>
      <c r="G216" s="329"/>
      <c r="H216" s="329"/>
    </row>
    <row r="217" spans="1:8" ht="19.5" customHeight="1">
      <c r="A217" s="136" t="s">
        <v>101</v>
      </c>
      <c r="B217" s="10">
        <v>30</v>
      </c>
      <c r="C217" s="9">
        <f>вартість!B5</f>
        <v>23.1</v>
      </c>
      <c r="D217" s="171">
        <f>B217*C217/1000</f>
        <v>0.693</v>
      </c>
      <c r="E217" s="329"/>
      <c r="F217" s="329"/>
      <c r="G217" s="329"/>
      <c r="H217" s="329"/>
    </row>
    <row r="218" spans="1:8" ht="19.5" customHeight="1">
      <c r="A218" s="136" t="s">
        <v>232</v>
      </c>
      <c r="B218" s="10">
        <v>80.5</v>
      </c>
      <c r="C218" s="9">
        <f>0</f>
        <v>0</v>
      </c>
      <c r="D218" s="171">
        <f>B218*C218/1000</f>
        <v>0</v>
      </c>
      <c r="E218" s="329"/>
      <c r="F218" s="329"/>
      <c r="G218" s="329"/>
      <c r="H218" s="329"/>
    </row>
    <row r="219" spans="1:8" ht="19.5" customHeight="1">
      <c r="A219" s="136" t="s">
        <v>244</v>
      </c>
      <c r="B219" s="8">
        <v>2.5</v>
      </c>
      <c r="C219" s="9">
        <f>вартість!B13</f>
        <v>210</v>
      </c>
      <c r="D219" s="171">
        <f>B219*C219/1000</f>
        <v>0.525</v>
      </c>
      <c r="E219" s="329"/>
      <c r="F219" s="329"/>
      <c r="G219" s="329"/>
      <c r="H219" s="329"/>
    </row>
    <row r="220" spans="1:8" s="103" customFormat="1" ht="19.5" customHeight="1">
      <c r="A220" s="136" t="s">
        <v>123</v>
      </c>
      <c r="B220" s="8">
        <v>0.3</v>
      </c>
      <c r="C220" s="9">
        <f>вартість!B35</f>
        <v>7.35</v>
      </c>
      <c r="D220" s="173">
        <f>B220*C220/1000</f>
        <v>0.0022049999999999995</v>
      </c>
      <c r="E220" s="329"/>
      <c r="F220" s="329"/>
      <c r="G220" s="329"/>
      <c r="H220" s="329"/>
    </row>
    <row r="221" spans="1:6" ht="12.75">
      <c r="A221" s="142" t="s">
        <v>80</v>
      </c>
      <c r="B221" s="3"/>
      <c r="C221" s="3"/>
      <c r="D221" s="169"/>
      <c r="E221" s="4"/>
      <c r="F221" s="4"/>
    </row>
    <row r="222" spans="1:8" ht="12.75">
      <c r="A222" s="319" t="s">
        <v>421</v>
      </c>
      <c r="B222" s="319"/>
      <c r="C222" s="20">
        <v>100</v>
      </c>
      <c r="D222" s="6">
        <f>SUM(D224:D227)</f>
        <v>2.552205</v>
      </c>
      <c r="E222" s="307" t="s">
        <v>234</v>
      </c>
      <c r="F222" s="394"/>
      <c r="G222" s="394"/>
      <c r="H222" s="394"/>
    </row>
    <row r="223" spans="1:8" ht="12.75">
      <c r="A223" s="114"/>
      <c r="B223" s="7" t="s">
        <v>231</v>
      </c>
      <c r="C223" s="20" t="s">
        <v>168</v>
      </c>
      <c r="D223" s="170"/>
      <c r="E223" s="320" t="s">
        <v>100</v>
      </c>
      <c r="F223" s="329"/>
      <c r="G223" s="329"/>
      <c r="H223" s="329"/>
    </row>
    <row r="224" spans="1:8" ht="19.5" customHeight="1">
      <c r="A224" s="136" t="s">
        <v>102</v>
      </c>
      <c r="B224" s="9">
        <v>45</v>
      </c>
      <c r="C224" s="9">
        <f>вартість!B2</f>
        <v>45</v>
      </c>
      <c r="D224" s="171">
        <f>B224*C224/1000</f>
        <v>2.025</v>
      </c>
      <c r="E224" s="329"/>
      <c r="F224" s="329"/>
      <c r="G224" s="329"/>
      <c r="H224" s="329"/>
    </row>
    <row r="225" spans="1:8" ht="19.5" customHeight="1">
      <c r="A225" s="136" t="s">
        <v>232</v>
      </c>
      <c r="B225" s="9">
        <v>79.5</v>
      </c>
      <c r="C225" s="9">
        <f>0</f>
        <v>0</v>
      </c>
      <c r="D225" s="171">
        <f>B225*C225/1000</f>
        <v>0</v>
      </c>
      <c r="E225" s="329"/>
      <c r="F225" s="329"/>
      <c r="G225" s="329"/>
      <c r="H225" s="329"/>
    </row>
    <row r="226" spans="1:8" ht="19.5" customHeight="1">
      <c r="A226" s="136" t="s">
        <v>244</v>
      </c>
      <c r="B226" s="9">
        <v>2.5</v>
      </c>
      <c r="C226" s="9">
        <f>вартість!B13</f>
        <v>210</v>
      </c>
      <c r="D226" s="171">
        <f>B226*C226/1000</f>
        <v>0.525</v>
      </c>
      <c r="E226" s="329"/>
      <c r="F226" s="329"/>
      <c r="G226" s="329"/>
      <c r="H226" s="329"/>
    </row>
    <row r="227" spans="1:8" ht="16.5" customHeight="1">
      <c r="A227" s="136" t="s">
        <v>123</v>
      </c>
      <c r="B227" s="9">
        <v>0.3</v>
      </c>
      <c r="C227" s="9">
        <f>вартість!B35</f>
        <v>7.35</v>
      </c>
      <c r="D227" s="173">
        <f>B227*C227/1000</f>
        <v>0.0022049999999999995</v>
      </c>
      <c r="E227" s="329"/>
      <c r="F227" s="329"/>
      <c r="G227" s="329"/>
      <c r="H227" s="329"/>
    </row>
    <row r="228" spans="1:8" ht="30.75" customHeight="1">
      <c r="A228" s="301" t="s">
        <v>81</v>
      </c>
      <c r="B228" s="301"/>
      <c r="C228" s="301"/>
      <c r="D228" s="301"/>
      <c r="E228" s="301"/>
      <c r="F228" s="301"/>
      <c r="G228" s="301"/>
      <c r="H228" s="301"/>
    </row>
    <row r="229" spans="1:8" ht="12.75">
      <c r="A229" s="321" t="s">
        <v>422</v>
      </c>
      <c r="B229" s="322"/>
      <c r="C229" s="20">
        <v>100</v>
      </c>
      <c r="D229" s="6">
        <f>SUM(D231:D234)</f>
        <v>1.0372050000000002</v>
      </c>
      <c r="E229" s="307" t="s">
        <v>234</v>
      </c>
      <c r="F229" s="307"/>
      <c r="G229" s="307"/>
      <c r="H229" s="307"/>
    </row>
    <row r="230" spans="1:8" ht="12.75">
      <c r="A230" s="114"/>
      <c r="B230" s="7" t="s">
        <v>231</v>
      </c>
      <c r="C230" s="20" t="s">
        <v>168</v>
      </c>
      <c r="D230" s="170"/>
      <c r="E230" s="320" t="s">
        <v>104</v>
      </c>
      <c r="F230" s="320"/>
      <c r="G230" s="320"/>
      <c r="H230" s="320"/>
    </row>
    <row r="231" spans="1:8" ht="12.75">
      <c r="A231" s="136" t="s">
        <v>346</v>
      </c>
      <c r="B231" s="9">
        <v>30</v>
      </c>
      <c r="C231" s="9">
        <f>вартість!B9</f>
        <v>17</v>
      </c>
      <c r="D231" s="171">
        <f>B231*C231/1000</f>
        <v>0.51</v>
      </c>
      <c r="E231" s="320"/>
      <c r="F231" s="320"/>
      <c r="G231" s="320"/>
      <c r="H231" s="320"/>
    </row>
    <row r="232" spans="1:8" ht="12.75">
      <c r="A232" s="136" t="s">
        <v>144</v>
      </c>
      <c r="B232" s="9">
        <v>77.5</v>
      </c>
      <c r="C232" s="9">
        <v>0</v>
      </c>
      <c r="D232" s="171">
        <f>B232*C232/1000</f>
        <v>0</v>
      </c>
      <c r="E232" s="320"/>
      <c r="F232" s="320"/>
      <c r="G232" s="320"/>
      <c r="H232" s="320"/>
    </row>
    <row r="233" spans="1:8" ht="12.75">
      <c r="A233" s="136" t="s">
        <v>123</v>
      </c>
      <c r="B233" s="9">
        <v>0.3</v>
      </c>
      <c r="C233" s="9">
        <f>вартість!B35</f>
        <v>7.35</v>
      </c>
      <c r="D233" s="171">
        <f>B233*C233/1000</f>
        <v>0.0022049999999999995</v>
      </c>
      <c r="E233" s="320"/>
      <c r="F233" s="320"/>
      <c r="G233" s="320"/>
      <c r="H233" s="320"/>
    </row>
    <row r="234" spans="1:8" ht="12.75">
      <c r="A234" s="136" t="s">
        <v>244</v>
      </c>
      <c r="B234" s="9">
        <v>2.5</v>
      </c>
      <c r="C234" s="9">
        <f>вартість!B13</f>
        <v>210</v>
      </c>
      <c r="D234" s="171">
        <f>B234*C234/1000</f>
        <v>0.525</v>
      </c>
      <c r="E234" s="320"/>
      <c r="F234" s="320"/>
      <c r="G234" s="320"/>
      <c r="H234" s="320"/>
    </row>
    <row r="235" spans="1:8" ht="12.75">
      <c r="A235" s="132"/>
      <c r="B235" s="12"/>
      <c r="C235" s="12"/>
      <c r="D235" s="172"/>
      <c r="E235" s="159"/>
      <c r="F235" s="159"/>
      <c r="G235" s="159"/>
      <c r="H235" s="159"/>
    </row>
    <row r="236" spans="1:8" ht="23.25" customHeight="1">
      <c r="A236" s="301" t="s">
        <v>81</v>
      </c>
      <c r="B236" s="301"/>
      <c r="C236" s="301"/>
      <c r="D236" s="301"/>
      <c r="E236" s="301"/>
      <c r="F236" s="301"/>
      <c r="G236" s="301"/>
      <c r="H236" s="301"/>
    </row>
    <row r="237" spans="1:8" ht="14.25" customHeight="1">
      <c r="A237" s="321" t="s">
        <v>370</v>
      </c>
      <c r="B237" s="322"/>
      <c r="C237" s="5">
        <v>100</v>
      </c>
      <c r="D237" s="6">
        <f>SUM(D239:D243)</f>
        <v>3.6622049999999997</v>
      </c>
      <c r="E237" s="323" t="s">
        <v>234</v>
      </c>
      <c r="F237" s="324"/>
      <c r="G237" s="324"/>
      <c r="H237" s="325"/>
    </row>
    <row r="238" spans="1:8" ht="12.75">
      <c r="A238" s="114"/>
      <c r="B238" s="7" t="s">
        <v>231</v>
      </c>
      <c r="C238" s="20" t="s">
        <v>168</v>
      </c>
      <c r="D238" s="170"/>
      <c r="E238" s="320" t="s">
        <v>103</v>
      </c>
      <c r="F238" s="372"/>
      <c r="G238" s="372"/>
      <c r="H238" s="372"/>
    </row>
    <row r="239" spans="1:8" ht="12.75">
      <c r="A239" s="136" t="s">
        <v>346</v>
      </c>
      <c r="B239" s="9">
        <v>30</v>
      </c>
      <c r="C239" s="9">
        <f>вартість!B9</f>
        <v>17</v>
      </c>
      <c r="D239" s="171">
        <f>B239*C239/1000</f>
        <v>0.51</v>
      </c>
      <c r="E239" s="372"/>
      <c r="F239" s="372"/>
      <c r="G239" s="372"/>
      <c r="H239" s="372"/>
    </row>
    <row r="240" spans="1:8" ht="12.75">
      <c r="A240" s="136" t="s">
        <v>117</v>
      </c>
      <c r="B240" s="9">
        <v>12.5</v>
      </c>
      <c r="C240" s="9">
        <f>вартість!B51</f>
        <v>210</v>
      </c>
      <c r="D240" s="171">
        <f>B240*C240/1000</f>
        <v>2.625</v>
      </c>
      <c r="E240" s="372"/>
      <c r="F240" s="372"/>
      <c r="G240" s="372"/>
      <c r="H240" s="372"/>
    </row>
    <row r="241" spans="1:8" ht="12.75">
      <c r="A241" s="136" t="s">
        <v>144</v>
      </c>
      <c r="B241" s="9">
        <v>77.5</v>
      </c>
      <c r="C241" s="9"/>
      <c r="D241" s="171">
        <f>B241*C241/1000</f>
        <v>0</v>
      </c>
      <c r="E241" s="372"/>
      <c r="F241" s="372"/>
      <c r="G241" s="372"/>
      <c r="H241" s="372"/>
    </row>
    <row r="242" spans="1:8" ht="12.75">
      <c r="A242" s="136" t="s">
        <v>123</v>
      </c>
      <c r="B242" s="9">
        <v>0.3</v>
      </c>
      <c r="C242" s="9">
        <f>вартість!B35</f>
        <v>7.35</v>
      </c>
      <c r="D242" s="173">
        <f>B242*C242/1000</f>
        <v>0.0022049999999999995</v>
      </c>
      <c r="E242" s="372"/>
      <c r="F242" s="372"/>
      <c r="G242" s="372"/>
      <c r="H242" s="372"/>
    </row>
    <row r="243" spans="1:8" ht="12.75">
      <c r="A243" s="136" t="s">
        <v>244</v>
      </c>
      <c r="B243" s="9">
        <v>2.5</v>
      </c>
      <c r="C243" s="9">
        <f>вартість!B13</f>
        <v>210</v>
      </c>
      <c r="D243" s="171">
        <f>B243*C243/1000</f>
        <v>0.525</v>
      </c>
      <c r="E243" s="372"/>
      <c r="F243" s="372"/>
      <c r="G243" s="372"/>
      <c r="H243" s="372"/>
    </row>
    <row r="244" spans="1:9" ht="12.75">
      <c r="A244" s="142" t="s">
        <v>80</v>
      </c>
      <c r="B244" s="111"/>
      <c r="C244" s="112"/>
      <c r="D244" s="179"/>
      <c r="E244" s="162"/>
      <c r="F244" s="159"/>
      <c r="G244" s="159"/>
      <c r="H244" s="159"/>
      <c r="I244" s="103"/>
    </row>
    <row r="245" spans="1:8" ht="12.75">
      <c r="A245" s="319" t="s">
        <v>106</v>
      </c>
      <c r="B245" s="319"/>
      <c r="C245" s="20">
        <v>100</v>
      </c>
      <c r="D245" s="6">
        <f>SUM(D247:D250)</f>
        <v>1.094205</v>
      </c>
      <c r="E245" s="307" t="s">
        <v>234</v>
      </c>
      <c r="F245" s="394"/>
      <c r="G245" s="394"/>
      <c r="H245" s="394"/>
    </row>
    <row r="246" spans="1:8" ht="12.75">
      <c r="A246" s="114"/>
      <c r="B246" s="7" t="s">
        <v>231</v>
      </c>
      <c r="C246" s="20" t="s">
        <v>168</v>
      </c>
      <c r="D246" s="170"/>
      <c r="E246" s="320" t="s">
        <v>100</v>
      </c>
      <c r="F246" s="329"/>
      <c r="G246" s="329"/>
      <c r="H246" s="329"/>
    </row>
    <row r="247" spans="1:8" ht="19.5" customHeight="1">
      <c r="A247" s="136" t="s">
        <v>105</v>
      </c>
      <c r="B247" s="9">
        <v>30</v>
      </c>
      <c r="C247" s="9">
        <f>вартість!B6</f>
        <v>18.9</v>
      </c>
      <c r="D247" s="171">
        <f>B247*C247/1000</f>
        <v>0.567</v>
      </c>
      <c r="E247" s="329"/>
      <c r="F247" s="329"/>
      <c r="G247" s="329"/>
      <c r="H247" s="329"/>
    </row>
    <row r="248" spans="1:8" ht="19.5" customHeight="1">
      <c r="A248" s="136" t="s">
        <v>232</v>
      </c>
      <c r="B248" s="9">
        <v>88.5</v>
      </c>
      <c r="C248" s="9">
        <f>0</f>
        <v>0</v>
      </c>
      <c r="D248" s="171">
        <f>B248*C248/1000</f>
        <v>0</v>
      </c>
      <c r="E248" s="329"/>
      <c r="F248" s="329"/>
      <c r="G248" s="329"/>
      <c r="H248" s="329"/>
    </row>
    <row r="249" spans="1:8" ht="19.5" customHeight="1">
      <c r="A249" s="136" t="s">
        <v>244</v>
      </c>
      <c r="B249" s="9">
        <v>2.5</v>
      </c>
      <c r="C249" s="9">
        <f>вартість!B13</f>
        <v>210</v>
      </c>
      <c r="D249" s="171">
        <f>B249*C249/1000</f>
        <v>0.525</v>
      </c>
      <c r="E249" s="329"/>
      <c r="F249" s="329"/>
      <c r="G249" s="329"/>
      <c r="H249" s="329"/>
    </row>
    <row r="250" spans="1:8" ht="19.5" customHeight="1">
      <c r="A250" s="136" t="s">
        <v>233</v>
      </c>
      <c r="B250" s="9">
        <v>0.3</v>
      </c>
      <c r="C250" s="9">
        <f>вартість!B35</f>
        <v>7.35</v>
      </c>
      <c r="D250" s="173">
        <f>B250*C250/1000</f>
        <v>0.0022049999999999995</v>
      </c>
      <c r="E250" s="329"/>
      <c r="F250" s="329"/>
      <c r="G250" s="329"/>
      <c r="H250" s="329"/>
    </row>
    <row r="251" spans="1:8" s="103" customFormat="1" ht="12.75">
      <c r="A251" s="132"/>
      <c r="B251" s="12"/>
      <c r="C251" s="12"/>
      <c r="D251" s="172"/>
      <c r="E251" s="159"/>
      <c r="F251" s="159"/>
      <c r="G251" s="159"/>
      <c r="H251" s="159"/>
    </row>
    <row r="252" spans="1:9" ht="16.5" customHeight="1">
      <c r="A252" s="142" t="s">
        <v>84</v>
      </c>
      <c r="B252" s="111"/>
      <c r="C252" s="112"/>
      <c r="D252" s="179"/>
      <c r="E252" s="162"/>
      <c r="F252" s="159"/>
      <c r="G252" s="159"/>
      <c r="H252" s="159"/>
      <c r="I252" s="103"/>
    </row>
    <row r="253" spans="1:8" ht="12.75">
      <c r="A253" s="321" t="s">
        <v>248</v>
      </c>
      <c r="B253" s="322"/>
      <c r="C253" s="5">
        <v>100</v>
      </c>
      <c r="D253" s="6">
        <f>SUM(D255:D258)</f>
        <v>1.377705</v>
      </c>
      <c r="E253" s="307" t="s">
        <v>234</v>
      </c>
      <c r="F253" s="394"/>
      <c r="G253" s="394"/>
      <c r="H253" s="394"/>
    </row>
    <row r="254" spans="1:8" ht="12.75" customHeight="1">
      <c r="A254" s="114"/>
      <c r="B254" s="7" t="s">
        <v>231</v>
      </c>
      <c r="C254" s="5" t="s">
        <v>168</v>
      </c>
      <c r="D254" s="170"/>
      <c r="E254" s="320" t="s">
        <v>249</v>
      </c>
      <c r="F254" s="329"/>
      <c r="G254" s="329"/>
      <c r="H254" s="329"/>
    </row>
    <row r="255" spans="1:8" ht="15.75" customHeight="1">
      <c r="A255" s="136" t="s">
        <v>105</v>
      </c>
      <c r="B255" s="10">
        <v>45</v>
      </c>
      <c r="C255" s="9">
        <f>вартість!B6</f>
        <v>18.9</v>
      </c>
      <c r="D255" s="171">
        <f>B255*C255/1000</f>
        <v>0.8504999999999999</v>
      </c>
      <c r="E255" s="329"/>
      <c r="F255" s="329"/>
      <c r="G255" s="329"/>
      <c r="H255" s="329"/>
    </row>
    <row r="256" spans="1:8" ht="15.75" customHeight="1">
      <c r="A256" s="136" t="s">
        <v>232</v>
      </c>
      <c r="B256" s="10">
        <v>72</v>
      </c>
      <c r="C256" s="9">
        <f>0</f>
        <v>0</v>
      </c>
      <c r="D256" s="171">
        <f>B256*C256/1000</f>
        <v>0</v>
      </c>
      <c r="E256" s="329"/>
      <c r="F256" s="329"/>
      <c r="G256" s="329"/>
      <c r="H256" s="329"/>
    </row>
    <row r="257" spans="1:8" ht="15.75" customHeight="1">
      <c r="A257" s="136" t="s">
        <v>244</v>
      </c>
      <c r="B257" s="8">
        <v>2.5</v>
      </c>
      <c r="C257" s="9">
        <f>вартість!B13</f>
        <v>210</v>
      </c>
      <c r="D257" s="171">
        <f>B257*C257/1000</f>
        <v>0.525</v>
      </c>
      <c r="E257" s="329"/>
      <c r="F257" s="329"/>
      <c r="G257" s="329"/>
      <c r="H257" s="329"/>
    </row>
    <row r="258" spans="1:8" ht="15.75" customHeight="1">
      <c r="A258" s="136" t="s">
        <v>233</v>
      </c>
      <c r="B258" s="9">
        <v>0.3</v>
      </c>
      <c r="C258" s="9">
        <f>'[1]вартисть товарив'!B30</f>
        <v>7.35</v>
      </c>
      <c r="D258" s="173">
        <f>B258*C258/1000</f>
        <v>0.0022049999999999995</v>
      </c>
      <c r="E258" s="329"/>
      <c r="F258" s="329"/>
      <c r="G258" s="329"/>
      <c r="H258" s="329"/>
    </row>
    <row r="260" spans="1:6" ht="13.5">
      <c r="A260" s="134" t="s">
        <v>456</v>
      </c>
      <c r="B260" s="3"/>
      <c r="C260" s="3"/>
      <c r="D260" s="169"/>
      <c r="E260" s="4"/>
      <c r="F260" s="4"/>
    </row>
    <row r="261" spans="1:8" ht="12.75">
      <c r="A261" s="319" t="s">
        <v>217</v>
      </c>
      <c r="B261" s="319"/>
      <c r="C261" s="20">
        <v>100</v>
      </c>
      <c r="D261" s="6">
        <f>SUM(D263:D266)</f>
        <v>1.8509399999999998</v>
      </c>
      <c r="E261" s="307" t="s">
        <v>234</v>
      </c>
      <c r="F261" s="308"/>
      <c r="G261" s="308"/>
      <c r="H261" s="308"/>
    </row>
    <row r="262" spans="1:8" ht="12.75">
      <c r="A262" s="114"/>
      <c r="B262" s="7" t="s">
        <v>231</v>
      </c>
      <c r="C262" s="20" t="s">
        <v>168</v>
      </c>
      <c r="D262" s="170"/>
      <c r="E262" s="320" t="s">
        <v>358</v>
      </c>
      <c r="F262" s="372"/>
      <c r="G262" s="372"/>
      <c r="H262" s="372"/>
    </row>
    <row r="263" spans="1:8" ht="12.75">
      <c r="A263" s="136" t="s">
        <v>25</v>
      </c>
      <c r="B263" s="9">
        <v>45</v>
      </c>
      <c r="C263" s="9">
        <f>вартість!B3</f>
        <v>29.4</v>
      </c>
      <c r="D263" s="171">
        <f>B263*C263/1000</f>
        <v>1.323</v>
      </c>
      <c r="E263" s="372"/>
      <c r="F263" s="372"/>
      <c r="G263" s="372"/>
      <c r="H263" s="372"/>
    </row>
    <row r="264" spans="1:8" ht="12.75">
      <c r="A264" s="136" t="s">
        <v>232</v>
      </c>
      <c r="B264" s="9">
        <v>90</v>
      </c>
      <c r="C264" s="9">
        <f>0</f>
        <v>0</v>
      </c>
      <c r="D264" s="171">
        <f>B264*C264/1000</f>
        <v>0</v>
      </c>
      <c r="E264" s="372"/>
      <c r="F264" s="372"/>
      <c r="G264" s="372"/>
      <c r="H264" s="372"/>
    </row>
    <row r="265" spans="1:8" ht="12.75">
      <c r="A265" s="136" t="s">
        <v>244</v>
      </c>
      <c r="B265" s="9">
        <v>2.5</v>
      </c>
      <c r="C265" s="9">
        <f>вартість!B13</f>
        <v>210</v>
      </c>
      <c r="D265" s="171">
        <f>B265*C265/1000</f>
        <v>0.525</v>
      </c>
      <c r="E265" s="372"/>
      <c r="F265" s="372"/>
      <c r="G265" s="372"/>
      <c r="H265" s="372"/>
    </row>
    <row r="266" spans="1:8" ht="12.75">
      <c r="A266" s="136" t="s">
        <v>123</v>
      </c>
      <c r="B266" s="9">
        <v>0.4</v>
      </c>
      <c r="C266" s="9">
        <f>вартість!B35</f>
        <v>7.35</v>
      </c>
      <c r="D266" s="171">
        <f>B266*C266/1000</f>
        <v>0.00294</v>
      </c>
      <c r="E266" s="372"/>
      <c r="F266" s="372"/>
      <c r="G266" s="372"/>
      <c r="H266" s="372"/>
    </row>
    <row r="268" spans="1:6" ht="13.5">
      <c r="A268" s="134" t="s">
        <v>85</v>
      </c>
      <c r="B268" s="3"/>
      <c r="C268" s="3"/>
      <c r="D268" s="169"/>
      <c r="E268" s="4"/>
      <c r="F268" s="4"/>
    </row>
    <row r="269" spans="1:8" ht="14.25" customHeight="1">
      <c r="A269" s="319" t="s">
        <v>211</v>
      </c>
      <c r="B269" s="319"/>
      <c r="C269" s="20">
        <v>100</v>
      </c>
      <c r="D269" s="6">
        <f>SUM(D271:D274)</f>
        <v>0.962205</v>
      </c>
      <c r="E269" s="307" t="s">
        <v>234</v>
      </c>
      <c r="F269" s="394"/>
      <c r="G269" s="394"/>
      <c r="H269" s="394"/>
    </row>
    <row r="270" spans="1:8" ht="14.25" customHeight="1">
      <c r="A270" s="136"/>
      <c r="B270" s="7" t="s">
        <v>231</v>
      </c>
      <c r="C270" s="20" t="s">
        <v>168</v>
      </c>
      <c r="D270" s="170"/>
      <c r="E270" s="320" t="s">
        <v>250</v>
      </c>
      <c r="F270" s="320"/>
      <c r="G270" s="320"/>
      <c r="H270" s="320"/>
    </row>
    <row r="271" spans="1:8" ht="19.5" customHeight="1">
      <c r="A271" s="136" t="s">
        <v>185</v>
      </c>
      <c r="B271" s="9">
        <v>25</v>
      </c>
      <c r="C271" s="9">
        <f>вартість!B11</f>
        <v>17.4</v>
      </c>
      <c r="D271" s="171">
        <f>B271*C271/1000</f>
        <v>0.43499999999999994</v>
      </c>
      <c r="E271" s="320"/>
      <c r="F271" s="320"/>
      <c r="G271" s="320"/>
      <c r="H271" s="320"/>
    </row>
    <row r="272" spans="1:8" ht="19.5" customHeight="1">
      <c r="A272" s="136" t="s">
        <v>54</v>
      </c>
      <c r="B272" s="9">
        <v>80.5</v>
      </c>
      <c r="C272" s="9"/>
      <c r="D272" s="171">
        <f>B272*C272/1000</f>
        <v>0</v>
      </c>
      <c r="E272" s="320"/>
      <c r="F272" s="320"/>
      <c r="G272" s="320"/>
      <c r="H272" s="320"/>
    </row>
    <row r="273" spans="1:8" ht="19.5" customHeight="1">
      <c r="A273" s="136" t="s">
        <v>123</v>
      </c>
      <c r="B273" s="9">
        <v>0.3</v>
      </c>
      <c r="C273" s="9">
        <f>вартість!B35</f>
        <v>7.35</v>
      </c>
      <c r="D273" s="171">
        <f>B273*C273/1000</f>
        <v>0.0022049999999999995</v>
      </c>
      <c r="E273" s="320"/>
      <c r="F273" s="320"/>
      <c r="G273" s="320"/>
      <c r="H273" s="320"/>
    </row>
    <row r="274" spans="1:8" ht="19.5" customHeight="1">
      <c r="A274" s="136" t="s">
        <v>244</v>
      </c>
      <c r="B274" s="9">
        <v>2.5</v>
      </c>
      <c r="C274" s="9">
        <f>вартість!B13</f>
        <v>210</v>
      </c>
      <c r="D274" s="171">
        <f>B274*C274/1000</f>
        <v>0.525</v>
      </c>
      <c r="E274" s="320"/>
      <c r="F274" s="320"/>
      <c r="G274" s="320"/>
      <c r="H274" s="320"/>
    </row>
    <row r="276" spans="1:6" ht="13.5">
      <c r="A276" s="134" t="s">
        <v>80</v>
      </c>
      <c r="B276" s="3"/>
      <c r="C276" s="3"/>
      <c r="D276" s="169"/>
      <c r="E276" s="4"/>
      <c r="F276" s="4"/>
    </row>
    <row r="277" spans="1:8" ht="14.25" customHeight="1">
      <c r="A277" s="319" t="s">
        <v>167</v>
      </c>
      <c r="B277" s="319"/>
      <c r="C277" s="20">
        <v>100</v>
      </c>
      <c r="D277" s="6">
        <f>SUM(D279:D282)</f>
        <v>1.136205</v>
      </c>
      <c r="E277" s="307" t="s">
        <v>234</v>
      </c>
      <c r="F277" s="394"/>
      <c r="G277" s="394"/>
      <c r="H277" s="394"/>
    </row>
    <row r="278" spans="1:8" ht="14.25" customHeight="1">
      <c r="A278" s="136"/>
      <c r="B278" s="7" t="s">
        <v>231</v>
      </c>
      <c r="C278" s="20" t="s">
        <v>168</v>
      </c>
      <c r="D278" s="170"/>
      <c r="E278" s="320" t="s">
        <v>100</v>
      </c>
      <c r="F278" s="320"/>
      <c r="G278" s="320"/>
      <c r="H278" s="320"/>
    </row>
    <row r="279" spans="1:8" ht="19.5" customHeight="1">
      <c r="A279" s="136" t="s">
        <v>185</v>
      </c>
      <c r="B279" s="9">
        <v>35</v>
      </c>
      <c r="C279" s="9">
        <f>вартість!B11</f>
        <v>17.4</v>
      </c>
      <c r="D279" s="171">
        <f>B279*C279/1000</f>
        <v>0.609</v>
      </c>
      <c r="E279" s="320"/>
      <c r="F279" s="320"/>
      <c r="G279" s="320"/>
      <c r="H279" s="320"/>
    </row>
    <row r="280" spans="1:8" ht="19.5" customHeight="1">
      <c r="A280" s="136" t="s">
        <v>54</v>
      </c>
      <c r="B280" s="9">
        <v>80.5</v>
      </c>
      <c r="C280" s="9"/>
      <c r="D280" s="171">
        <f>B280*C280/1000</f>
        <v>0</v>
      </c>
      <c r="E280" s="320"/>
      <c r="F280" s="320"/>
      <c r="G280" s="320"/>
      <c r="H280" s="320"/>
    </row>
    <row r="281" spans="1:8" ht="19.5" customHeight="1">
      <c r="A281" s="136" t="s">
        <v>123</v>
      </c>
      <c r="B281" s="9">
        <v>0.3</v>
      </c>
      <c r="C281" s="9">
        <f>вартість!B35</f>
        <v>7.35</v>
      </c>
      <c r="D281" s="171">
        <f>B281*C281/1000</f>
        <v>0.0022049999999999995</v>
      </c>
      <c r="E281" s="320"/>
      <c r="F281" s="320"/>
      <c r="G281" s="320"/>
      <c r="H281" s="320"/>
    </row>
    <row r="282" spans="1:8" ht="19.5" customHeight="1">
      <c r="A282" s="136" t="s">
        <v>244</v>
      </c>
      <c r="B282" s="9">
        <v>2.5</v>
      </c>
      <c r="C282" s="9">
        <f>вартість!B13</f>
        <v>210</v>
      </c>
      <c r="D282" s="171">
        <f>B282*C282/1000</f>
        <v>0.525</v>
      </c>
      <c r="E282" s="320"/>
      <c r="F282" s="320"/>
      <c r="G282" s="320"/>
      <c r="H282" s="320"/>
    </row>
    <row r="284" spans="1:6" ht="13.5">
      <c r="A284" s="134" t="s">
        <v>86</v>
      </c>
      <c r="B284" s="3"/>
      <c r="C284" s="3"/>
      <c r="D284" s="169"/>
      <c r="E284" s="4"/>
      <c r="F284" s="4"/>
    </row>
    <row r="285" spans="1:8" ht="12.75" customHeight="1">
      <c r="A285" s="114" t="s">
        <v>353</v>
      </c>
      <c r="B285" s="95"/>
      <c r="C285" s="20">
        <v>120</v>
      </c>
      <c r="D285" s="6">
        <f>SUM(D287:D293)</f>
        <v>2.8948725</v>
      </c>
      <c r="E285" s="307" t="s">
        <v>234</v>
      </c>
      <c r="F285" s="394"/>
      <c r="G285" s="394"/>
      <c r="H285" s="394"/>
    </row>
    <row r="286" spans="1:8" ht="14.25" customHeight="1">
      <c r="A286" s="114"/>
      <c r="B286" s="7" t="s">
        <v>231</v>
      </c>
      <c r="C286" s="20" t="s">
        <v>168</v>
      </c>
      <c r="D286" s="170"/>
      <c r="E286" s="443" t="s">
        <v>253</v>
      </c>
      <c r="F286" s="443"/>
      <c r="G286" s="443"/>
      <c r="H286" s="443"/>
    </row>
    <row r="287" spans="1:8" ht="14.25" customHeight="1">
      <c r="A287" s="136" t="s">
        <v>236</v>
      </c>
      <c r="B287" s="9">
        <v>120</v>
      </c>
      <c r="C287" s="9">
        <f>вартість!B23</f>
        <v>14.39</v>
      </c>
      <c r="D287" s="171">
        <f aca="true" t="shared" si="13" ref="D287:D293">B287*C287/1000</f>
        <v>1.7268000000000001</v>
      </c>
      <c r="E287" s="443"/>
      <c r="F287" s="443"/>
      <c r="G287" s="443"/>
      <c r="H287" s="443"/>
    </row>
    <row r="288" spans="1:8" ht="14.25" customHeight="1">
      <c r="A288" s="136" t="s">
        <v>238</v>
      </c>
      <c r="B288" s="9">
        <v>20</v>
      </c>
      <c r="C288" s="9">
        <f>вартість!B21</f>
        <v>13.65</v>
      </c>
      <c r="D288" s="171">
        <f t="shared" si="13"/>
        <v>0.273</v>
      </c>
      <c r="E288" s="443"/>
      <c r="F288" s="443"/>
      <c r="G288" s="443"/>
      <c r="H288" s="443"/>
    </row>
    <row r="289" spans="1:8" ht="14.25" customHeight="1">
      <c r="A289" s="136" t="s">
        <v>244</v>
      </c>
      <c r="B289" s="9">
        <v>2</v>
      </c>
      <c r="C289" s="9">
        <f>вартість!B13</f>
        <v>210</v>
      </c>
      <c r="D289" s="171">
        <f t="shared" si="13"/>
        <v>0.42</v>
      </c>
      <c r="E289" s="443"/>
      <c r="F289" s="443"/>
      <c r="G289" s="443"/>
      <c r="H289" s="443"/>
    </row>
    <row r="290" spans="1:8" ht="14.25" customHeight="1">
      <c r="A290" s="136" t="s">
        <v>235</v>
      </c>
      <c r="B290" s="9">
        <v>2.5</v>
      </c>
      <c r="C290" s="9">
        <f>вартість!B14</f>
        <v>63</v>
      </c>
      <c r="D290" s="171">
        <f t="shared" si="13"/>
        <v>0.1575</v>
      </c>
      <c r="E290" s="443"/>
      <c r="F290" s="443"/>
      <c r="G290" s="443"/>
      <c r="H290" s="443"/>
    </row>
    <row r="291" spans="1:8" ht="14.25" customHeight="1">
      <c r="A291" s="136" t="s">
        <v>239</v>
      </c>
      <c r="B291" s="9">
        <v>6</v>
      </c>
      <c r="C291" s="9">
        <f>вартість!B27</f>
        <v>52.5</v>
      </c>
      <c r="D291" s="171">
        <f t="shared" si="13"/>
        <v>0.315</v>
      </c>
      <c r="E291" s="443"/>
      <c r="F291" s="443"/>
      <c r="G291" s="443"/>
      <c r="H291" s="443"/>
    </row>
    <row r="292" spans="1:8" ht="14.25" customHeight="1">
      <c r="A292" s="136" t="s">
        <v>232</v>
      </c>
      <c r="B292" s="9">
        <v>59</v>
      </c>
      <c r="C292" s="9"/>
      <c r="D292" s="171">
        <f t="shared" si="13"/>
        <v>0</v>
      </c>
      <c r="E292" s="443"/>
      <c r="F292" s="443"/>
      <c r="G292" s="443"/>
      <c r="H292" s="443"/>
    </row>
    <row r="293" spans="1:8" ht="14.25" customHeight="1">
      <c r="A293" s="136" t="s">
        <v>123</v>
      </c>
      <c r="B293" s="9">
        <v>0.35</v>
      </c>
      <c r="C293" s="9">
        <f>вартість!B35</f>
        <v>7.35</v>
      </c>
      <c r="D293" s="171">
        <f t="shared" si="13"/>
        <v>0.0025724999999999997</v>
      </c>
      <c r="E293" s="443"/>
      <c r="F293" s="443"/>
      <c r="G293" s="443"/>
      <c r="H293" s="443"/>
    </row>
    <row r="295" spans="1:6" ht="13.5">
      <c r="A295" s="134" t="s">
        <v>86</v>
      </c>
      <c r="B295" s="3"/>
      <c r="C295" s="3"/>
      <c r="D295" s="169"/>
      <c r="E295" s="4"/>
      <c r="F295" s="4"/>
    </row>
    <row r="296" spans="1:8" ht="12.75" customHeight="1">
      <c r="A296" s="319" t="s">
        <v>97</v>
      </c>
      <c r="B296" s="319"/>
      <c r="C296" s="20">
        <v>100</v>
      </c>
      <c r="D296" s="6">
        <f>SUM(D298:D304)</f>
        <v>1.6979549999999999</v>
      </c>
      <c r="E296" s="307" t="s">
        <v>234</v>
      </c>
      <c r="F296" s="394"/>
      <c r="G296" s="394"/>
      <c r="H296" s="394"/>
    </row>
    <row r="297" spans="1:8" ht="12.75">
      <c r="A297" s="114"/>
      <c r="B297" s="7" t="s">
        <v>231</v>
      </c>
      <c r="C297" s="20" t="s">
        <v>168</v>
      </c>
      <c r="D297" s="170"/>
      <c r="E297" s="363" t="s">
        <v>208</v>
      </c>
      <c r="F297" s="364"/>
      <c r="G297" s="364"/>
      <c r="H297" s="365"/>
    </row>
    <row r="298" spans="1:8" ht="12.75">
      <c r="A298" s="136" t="s">
        <v>251</v>
      </c>
      <c r="B298" s="8">
        <v>40</v>
      </c>
      <c r="C298" s="9">
        <f>вартість!B12</f>
        <v>23.1</v>
      </c>
      <c r="D298" s="171">
        <f>B298*C298/1000</f>
        <v>0.924</v>
      </c>
      <c r="E298" s="366"/>
      <c r="F298" s="367"/>
      <c r="G298" s="367"/>
      <c r="H298" s="368"/>
    </row>
    <row r="299" spans="1:8" ht="12.75">
      <c r="A299" s="136" t="s">
        <v>232</v>
      </c>
      <c r="B299" s="10">
        <v>219</v>
      </c>
      <c r="C299" s="9">
        <v>0</v>
      </c>
      <c r="D299" s="171">
        <f aca="true" t="shared" si="14" ref="D299:D304">B299*C299/1000</f>
        <v>0</v>
      </c>
      <c r="E299" s="366"/>
      <c r="F299" s="367"/>
      <c r="G299" s="367"/>
      <c r="H299" s="368"/>
    </row>
    <row r="300" spans="1:8" ht="12.75">
      <c r="A300" s="136" t="s">
        <v>237</v>
      </c>
      <c r="B300" s="8">
        <v>15</v>
      </c>
      <c r="C300" s="9">
        <f>вартість!B22</f>
        <v>12.6</v>
      </c>
      <c r="D300" s="171">
        <f t="shared" si="14"/>
        <v>0.189</v>
      </c>
      <c r="E300" s="366"/>
      <c r="F300" s="367"/>
      <c r="G300" s="367"/>
      <c r="H300" s="368"/>
    </row>
    <row r="301" spans="1:8" ht="12.75">
      <c r="A301" s="136" t="s">
        <v>107</v>
      </c>
      <c r="B301" s="8">
        <v>15</v>
      </c>
      <c r="C301" s="9">
        <f>вартість!B21</f>
        <v>13.65</v>
      </c>
      <c r="D301" s="171">
        <f t="shared" si="14"/>
        <v>0.20475</v>
      </c>
      <c r="E301" s="366"/>
      <c r="F301" s="367"/>
      <c r="G301" s="367"/>
      <c r="H301" s="368"/>
    </row>
    <row r="302" spans="1:8" ht="12.75">
      <c r="A302" s="143" t="s">
        <v>252</v>
      </c>
      <c r="B302" s="21">
        <v>3</v>
      </c>
      <c r="C302" s="94">
        <f>вартість!B27</f>
        <v>52.5</v>
      </c>
      <c r="D302" s="171">
        <f t="shared" si="14"/>
        <v>0.1575</v>
      </c>
      <c r="E302" s="366"/>
      <c r="F302" s="367"/>
      <c r="G302" s="367"/>
      <c r="H302" s="368"/>
    </row>
    <row r="303" spans="1:8" ht="12.75">
      <c r="A303" s="143" t="s">
        <v>309</v>
      </c>
      <c r="B303" s="21">
        <v>3.5</v>
      </c>
      <c r="C303" s="94">
        <f>вартість!B14</f>
        <v>63</v>
      </c>
      <c r="D303" s="171">
        <f t="shared" si="14"/>
        <v>0.2205</v>
      </c>
      <c r="E303" s="366"/>
      <c r="F303" s="367"/>
      <c r="G303" s="367"/>
      <c r="H303" s="368"/>
    </row>
    <row r="304" spans="1:8" ht="12.75">
      <c r="A304" s="136" t="s">
        <v>233</v>
      </c>
      <c r="B304" s="8">
        <v>0.3</v>
      </c>
      <c r="C304" s="9">
        <f>вартість!B35</f>
        <v>7.35</v>
      </c>
      <c r="D304" s="171">
        <f t="shared" si="14"/>
        <v>0.0022049999999999995</v>
      </c>
      <c r="E304" s="369"/>
      <c r="F304" s="370"/>
      <c r="G304" s="370"/>
      <c r="H304" s="371"/>
    </row>
    <row r="306" spans="1:6" ht="13.5">
      <c r="A306" s="134" t="s">
        <v>148</v>
      </c>
      <c r="B306" s="3"/>
      <c r="C306" s="3"/>
      <c r="D306" s="169"/>
      <c r="E306" s="4"/>
      <c r="F306" s="4"/>
    </row>
    <row r="307" spans="1:8" ht="12.75">
      <c r="A307" s="321" t="s">
        <v>147</v>
      </c>
      <c r="B307" s="322"/>
      <c r="C307" s="5">
        <v>110</v>
      </c>
      <c r="D307" s="14">
        <f>SUM(D309:D311)</f>
        <v>2.358405</v>
      </c>
      <c r="E307" s="326" t="s">
        <v>234</v>
      </c>
      <c r="F307" s="361"/>
      <c r="G307" s="361"/>
      <c r="H307" s="362"/>
    </row>
    <row r="308" spans="1:8" ht="12.75">
      <c r="A308" s="114"/>
      <c r="B308" s="7" t="s">
        <v>231</v>
      </c>
      <c r="C308" s="5" t="s">
        <v>168</v>
      </c>
      <c r="D308" s="180"/>
      <c r="E308" s="363" t="s">
        <v>149</v>
      </c>
      <c r="F308" s="403"/>
      <c r="G308" s="403"/>
      <c r="H308" s="404"/>
    </row>
    <row r="309" spans="1:8" ht="22.5" customHeight="1">
      <c r="A309" s="136" t="s">
        <v>30</v>
      </c>
      <c r="B309" s="9">
        <v>120</v>
      </c>
      <c r="C309" s="9">
        <f>'[1]вартисть товарив'!B19</f>
        <v>14.385</v>
      </c>
      <c r="D309" s="181">
        <f>B309*C309/1000</f>
        <v>1.7262</v>
      </c>
      <c r="E309" s="405"/>
      <c r="F309" s="406"/>
      <c r="G309" s="406"/>
      <c r="H309" s="407"/>
    </row>
    <row r="310" spans="1:8" ht="22.5" customHeight="1">
      <c r="A310" s="136" t="s">
        <v>244</v>
      </c>
      <c r="B310" s="9">
        <v>3</v>
      </c>
      <c r="C310" s="9">
        <f>'[1]вартисть товарив'!B8</f>
        <v>210</v>
      </c>
      <c r="D310" s="181">
        <f>B310*C310/1000</f>
        <v>0.63</v>
      </c>
      <c r="E310" s="405"/>
      <c r="F310" s="406"/>
      <c r="G310" s="406"/>
      <c r="H310" s="407"/>
    </row>
    <row r="311" spans="1:8" ht="22.5" customHeight="1">
      <c r="A311" s="136" t="s">
        <v>123</v>
      </c>
      <c r="B311" s="9">
        <v>0.3</v>
      </c>
      <c r="C311" s="9">
        <f>'[1]вартисть товарив'!B30</f>
        <v>7.35</v>
      </c>
      <c r="D311" s="181">
        <f>B311*C311/1000</f>
        <v>0.0022049999999999995</v>
      </c>
      <c r="E311" s="408"/>
      <c r="F311" s="409"/>
      <c r="G311" s="409"/>
      <c r="H311" s="410"/>
    </row>
    <row r="313" spans="1:8" ht="19.5">
      <c r="A313" s="133" t="s">
        <v>402</v>
      </c>
      <c r="B313" s="18"/>
      <c r="C313" s="12"/>
      <c r="D313" s="128"/>
      <c r="E313" s="160"/>
      <c r="F313" s="160"/>
      <c r="G313" s="160"/>
      <c r="H313" s="160"/>
    </row>
    <row r="314" spans="1:8" ht="12.75">
      <c r="A314" s="132"/>
      <c r="B314" s="18"/>
      <c r="C314" s="12"/>
      <c r="D314" s="128"/>
      <c r="E314" s="163"/>
      <c r="F314" s="163"/>
      <c r="G314" s="163"/>
      <c r="H314" s="163"/>
    </row>
    <row r="315" spans="1:8" ht="36" customHeight="1">
      <c r="A315" s="300" t="s">
        <v>87</v>
      </c>
      <c r="B315" s="300"/>
      <c r="C315" s="300"/>
      <c r="D315" s="300"/>
      <c r="E315" s="300"/>
      <c r="F315" s="300"/>
      <c r="G315" s="300"/>
      <c r="H315" s="300"/>
    </row>
    <row r="316" spans="1:8" ht="12.75">
      <c r="A316" s="321" t="s">
        <v>457</v>
      </c>
      <c r="B316" s="322"/>
      <c r="C316" s="27">
        <v>88</v>
      </c>
      <c r="D316" s="6">
        <f>SUM(D318:D326)</f>
        <v>6.0437325</v>
      </c>
      <c r="E316" s="326" t="s">
        <v>427</v>
      </c>
      <c r="F316" s="361"/>
      <c r="G316" s="361"/>
      <c r="H316" s="362"/>
    </row>
    <row r="317" spans="1:8" ht="12.75">
      <c r="A317" s="143"/>
      <c r="B317" s="19" t="s">
        <v>231</v>
      </c>
      <c r="C317" s="20" t="s">
        <v>168</v>
      </c>
      <c r="D317" s="107"/>
      <c r="E317" s="366" t="s">
        <v>461</v>
      </c>
      <c r="F317" s="367"/>
      <c r="G317" s="367"/>
      <c r="H317" s="368"/>
    </row>
    <row r="318" spans="1:8" ht="15.75" customHeight="1">
      <c r="A318" s="143" t="s">
        <v>43</v>
      </c>
      <c r="B318" s="21">
        <v>60</v>
      </c>
      <c r="C318" s="94">
        <f>вартість!B19</f>
        <v>84</v>
      </c>
      <c r="D318" s="22">
        <f>B318*C318/1000</f>
        <v>5.04</v>
      </c>
      <c r="E318" s="366"/>
      <c r="F318" s="367"/>
      <c r="G318" s="367"/>
      <c r="H318" s="368"/>
    </row>
    <row r="319" spans="1:8" ht="15.75" customHeight="1">
      <c r="A319" s="143" t="s">
        <v>237</v>
      </c>
      <c r="B319" s="21">
        <v>25</v>
      </c>
      <c r="C319" s="94">
        <f>вартість!B22</f>
        <v>12.6</v>
      </c>
      <c r="D319" s="22">
        <f aca="true" t="shared" si="15" ref="D319:D326">B319*C319/1000</f>
        <v>0.315</v>
      </c>
      <c r="E319" s="366"/>
      <c r="F319" s="367"/>
      <c r="G319" s="367"/>
      <c r="H319" s="368"/>
    </row>
    <row r="320" spans="1:8" ht="15.75" customHeight="1">
      <c r="A320" s="143" t="s">
        <v>16</v>
      </c>
      <c r="B320" s="21">
        <v>7.5</v>
      </c>
      <c r="C320" s="94">
        <f>вартість!B28</f>
        <v>19.85</v>
      </c>
      <c r="D320" s="22">
        <f t="shared" si="15"/>
        <v>0.148875</v>
      </c>
      <c r="E320" s="366"/>
      <c r="F320" s="367"/>
      <c r="G320" s="367"/>
      <c r="H320" s="368"/>
    </row>
    <row r="321" spans="1:8" ht="15.75" customHeight="1">
      <c r="A321" s="143" t="s">
        <v>44</v>
      </c>
      <c r="B321" s="21">
        <v>10</v>
      </c>
      <c r="C321" s="94">
        <f>вартість!B21</f>
        <v>13.65</v>
      </c>
      <c r="D321" s="22">
        <f t="shared" si="15"/>
        <v>0.1365</v>
      </c>
      <c r="E321" s="366"/>
      <c r="F321" s="367"/>
      <c r="G321" s="367"/>
      <c r="H321" s="368"/>
    </row>
    <row r="322" spans="1:8" ht="15.75" customHeight="1">
      <c r="A322" s="143" t="s">
        <v>45</v>
      </c>
      <c r="B322" s="106">
        <v>0.3333333333333333</v>
      </c>
      <c r="C322" s="94">
        <f>вартість!B15</f>
        <v>3.3390000000000004</v>
      </c>
      <c r="D322" s="22">
        <f>B322*C322/50</f>
        <v>0.02226</v>
      </c>
      <c r="E322" s="366"/>
      <c r="F322" s="367"/>
      <c r="G322" s="367"/>
      <c r="H322" s="368"/>
    </row>
    <row r="323" spans="1:8" ht="15.75" customHeight="1">
      <c r="A323" s="143" t="s">
        <v>242</v>
      </c>
      <c r="B323" s="107">
        <v>8</v>
      </c>
      <c r="C323" s="94">
        <f>вартість!B16</f>
        <v>27.72</v>
      </c>
      <c r="D323" s="22">
        <f t="shared" si="15"/>
        <v>0.22175999999999998</v>
      </c>
      <c r="E323" s="366"/>
      <c r="F323" s="367"/>
      <c r="G323" s="367"/>
      <c r="H323" s="368"/>
    </row>
    <row r="324" spans="1:8" ht="15.75" customHeight="1">
      <c r="A324" s="143" t="s">
        <v>235</v>
      </c>
      <c r="B324" s="21">
        <v>2.5</v>
      </c>
      <c r="C324" s="94">
        <f>вартість!B14</f>
        <v>63</v>
      </c>
      <c r="D324" s="22">
        <f t="shared" si="15"/>
        <v>0.1575</v>
      </c>
      <c r="E324" s="366"/>
      <c r="F324" s="367"/>
      <c r="G324" s="367"/>
      <c r="H324" s="368"/>
    </row>
    <row r="325" spans="1:8" ht="15.75" customHeight="1">
      <c r="A325" s="143" t="s">
        <v>232</v>
      </c>
      <c r="B325" s="21">
        <v>4</v>
      </c>
      <c r="C325" s="21"/>
      <c r="D325" s="22">
        <f t="shared" si="15"/>
        <v>0</v>
      </c>
      <c r="E325" s="366"/>
      <c r="F325" s="367"/>
      <c r="G325" s="367"/>
      <c r="H325" s="368"/>
    </row>
    <row r="326" spans="1:8" ht="15.75" customHeight="1">
      <c r="A326" s="143" t="s">
        <v>123</v>
      </c>
      <c r="B326" s="21">
        <v>0.25</v>
      </c>
      <c r="C326" s="94">
        <f>вартість!B35</f>
        <v>7.35</v>
      </c>
      <c r="D326" s="22">
        <f t="shared" si="15"/>
        <v>0.0018375</v>
      </c>
      <c r="E326" s="369"/>
      <c r="F326" s="370"/>
      <c r="G326" s="370"/>
      <c r="H326" s="371"/>
    </row>
    <row r="327" spans="1:8" ht="12.75">
      <c r="A327" s="141"/>
      <c r="B327" s="103"/>
      <c r="C327" s="95"/>
      <c r="D327" s="128"/>
      <c r="E327" s="164"/>
      <c r="F327" s="164"/>
      <c r="G327" s="164"/>
      <c r="H327" s="164"/>
    </row>
    <row r="328" spans="1:8" ht="29.25" customHeight="1">
      <c r="A328" s="299" t="s">
        <v>88</v>
      </c>
      <c r="B328" s="299"/>
      <c r="C328" s="299"/>
      <c r="D328" s="299"/>
      <c r="E328" s="299"/>
      <c r="F328" s="299"/>
      <c r="G328" s="299"/>
      <c r="H328" s="299"/>
    </row>
    <row r="329" spans="1:8" ht="12.75">
      <c r="A329" s="321" t="s">
        <v>166</v>
      </c>
      <c r="B329" s="322"/>
      <c r="C329" s="27">
        <v>70</v>
      </c>
      <c r="D329" s="6">
        <f>SUM(D331:D343)</f>
        <v>7.858389999999998</v>
      </c>
      <c r="E329" s="326" t="s">
        <v>427</v>
      </c>
      <c r="F329" s="361"/>
      <c r="G329" s="361"/>
      <c r="H329" s="362"/>
    </row>
    <row r="330" spans="1:8" ht="12.75">
      <c r="A330" s="143"/>
      <c r="B330" s="19" t="s">
        <v>231</v>
      </c>
      <c r="C330" s="20" t="s">
        <v>168</v>
      </c>
      <c r="D330" s="107"/>
      <c r="E330" s="363" t="s">
        <v>476</v>
      </c>
      <c r="F330" s="364"/>
      <c r="G330" s="364"/>
      <c r="H330" s="365"/>
    </row>
    <row r="331" spans="1:8" ht="21" customHeight="1">
      <c r="A331" s="143" t="s">
        <v>43</v>
      </c>
      <c r="B331" s="21">
        <v>60</v>
      </c>
      <c r="C331" s="94">
        <f>вартість!B19</f>
        <v>84</v>
      </c>
      <c r="D331" s="22">
        <f>B331*C331/1000</f>
        <v>5.04</v>
      </c>
      <c r="E331" s="366"/>
      <c r="F331" s="367"/>
      <c r="G331" s="367"/>
      <c r="H331" s="368"/>
    </row>
    <row r="332" spans="1:8" ht="21" customHeight="1">
      <c r="A332" s="143" t="s">
        <v>16</v>
      </c>
      <c r="B332" s="21">
        <v>13</v>
      </c>
      <c r="C332" s="94">
        <f>вартість!B28</f>
        <v>19.85</v>
      </c>
      <c r="D332" s="22">
        <f aca="true" t="shared" si="16" ref="D332:D343">B332*C332/1000</f>
        <v>0.25805</v>
      </c>
      <c r="E332" s="366"/>
      <c r="F332" s="367"/>
      <c r="G332" s="367"/>
      <c r="H332" s="368"/>
    </row>
    <row r="333" spans="1:8" ht="21" customHeight="1">
      <c r="A333" s="143" t="s">
        <v>232</v>
      </c>
      <c r="B333" s="107">
        <v>18</v>
      </c>
      <c r="C333" s="94"/>
      <c r="D333" s="22">
        <f t="shared" si="16"/>
        <v>0</v>
      </c>
      <c r="E333" s="366"/>
      <c r="F333" s="367"/>
      <c r="G333" s="367"/>
      <c r="H333" s="368"/>
    </row>
    <row r="334" spans="1:8" ht="21" customHeight="1">
      <c r="A334" s="143" t="s">
        <v>44</v>
      </c>
      <c r="B334" s="21">
        <v>15</v>
      </c>
      <c r="C334" s="94">
        <f>вартість!B21</f>
        <v>13.65</v>
      </c>
      <c r="D334" s="22">
        <f t="shared" si="16"/>
        <v>0.20475</v>
      </c>
      <c r="E334" s="366"/>
      <c r="F334" s="367"/>
      <c r="G334" s="367"/>
      <c r="H334" s="368"/>
    </row>
    <row r="335" spans="1:8" ht="21" customHeight="1">
      <c r="A335" s="143" t="s">
        <v>46</v>
      </c>
      <c r="B335" s="21">
        <v>7.5</v>
      </c>
      <c r="C335" s="94">
        <f>вартість!B20</f>
        <v>17.39</v>
      </c>
      <c r="D335" s="22">
        <f t="shared" si="16"/>
        <v>0.130425</v>
      </c>
      <c r="E335" s="366"/>
      <c r="F335" s="367"/>
      <c r="G335" s="367"/>
      <c r="H335" s="368"/>
    </row>
    <row r="336" spans="1:8" ht="21" customHeight="1">
      <c r="A336" s="143" t="s">
        <v>123</v>
      </c>
      <c r="B336" s="21">
        <v>0.27</v>
      </c>
      <c r="C336" s="94">
        <f>вартість!B35</f>
        <v>7.35</v>
      </c>
      <c r="D336" s="22">
        <f t="shared" si="16"/>
        <v>0.0019844999999999997</v>
      </c>
      <c r="E336" s="366"/>
      <c r="F336" s="367"/>
      <c r="G336" s="367"/>
      <c r="H336" s="368"/>
    </row>
    <row r="337" spans="1:8" ht="21" customHeight="1">
      <c r="A337" s="143" t="s">
        <v>235</v>
      </c>
      <c r="B337" s="21">
        <v>2.5</v>
      </c>
      <c r="C337" s="94">
        <f>вартість!B14</f>
        <v>63</v>
      </c>
      <c r="D337" s="22">
        <f t="shared" si="16"/>
        <v>0.1575</v>
      </c>
      <c r="E337" s="366"/>
      <c r="F337" s="367"/>
      <c r="G337" s="367"/>
      <c r="H337" s="368"/>
    </row>
    <row r="338" spans="1:8" ht="21" customHeight="1">
      <c r="A338" s="144" t="s">
        <v>450</v>
      </c>
      <c r="B338" s="96" t="s">
        <v>168</v>
      </c>
      <c r="C338" s="108">
        <v>45</v>
      </c>
      <c r="D338" s="22"/>
      <c r="E338" s="366"/>
      <c r="F338" s="367"/>
      <c r="G338" s="367"/>
      <c r="H338" s="368"/>
    </row>
    <row r="339" spans="1:8" ht="21" customHeight="1">
      <c r="A339" s="143" t="s">
        <v>28</v>
      </c>
      <c r="B339" s="21">
        <v>20</v>
      </c>
      <c r="C339" s="94">
        <f>вартість!B36</f>
        <v>94.5</v>
      </c>
      <c r="D339" s="22">
        <f t="shared" si="16"/>
        <v>1.89</v>
      </c>
      <c r="E339" s="366"/>
      <c r="F339" s="367"/>
      <c r="G339" s="367"/>
      <c r="H339" s="368"/>
    </row>
    <row r="340" spans="1:8" ht="21" customHeight="1">
      <c r="A340" s="145" t="s">
        <v>46</v>
      </c>
      <c r="B340" s="21">
        <v>2.5</v>
      </c>
      <c r="C340" s="94">
        <f>вартість!B20</f>
        <v>17.39</v>
      </c>
      <c r="D340" s="22">
        <f t="shared" si="16"/>
        <v>0.043475</v>
      </c>
      <c r="E340" s="366"/>
      <c r="F340" s="367"/>
      <c r="G340" s="367"/>
      <c r="H340" s="368"/>
    </row>
    <row r="341" spans="1:8" ht="21" customHeight="1">
      <c r="A341" s="145" t="s">
        <v>232</v>
      </c>
      <c r="B341" s="21">
        <v>22.5</v>
      </c>
      <c r="C341" s="21"/>
      <c r="D341" s="22">
        <f t="shared" si="16"/>
        <v>0</v>
      </c>
      <c r="E341" s="366"/>
      <c r="F341" s="367"/>
      <c r="G341" s="367"/>
      <c r="H341" s="368"/>
    </row>
    <row r="342" spans="1:8" ht="21" customHeight="1">
      <c r="A342" s="145" t="s">
        <v>239</v>
      </c>
      <c r="B342" s="21">
        <v>2.5</v>
      </c>
      <c r="C342" s="94">
        <f>вартість!B27</f>
        <v>52.5</v>
      </c>
      <c r="D342" s="22">
        <f t="shared" si="16"/>
        <v>0.13125</v>
      </c>
      <c r="E342" s="366"/>
      <c r="F342" s="367"/>
      <c r="G342" s="367"/>
      <c r="H342" s="368"/>
    </row>
    <row r="343" spans="1:8" ht="21" customHeight="1">
      <c r="A343" s="145" t="s">
        <v>123</v>
      </c>
      <c r="B343" s="21">
        <v>0.13</v>
      </c>
      <c r="C343" s="94">
        <f>вартість!B35</f>
        <v>7.35</v>
      </c>
      <c r="D343" s="22">
        <f t="shared" si="16"/>
        <v>0.0009555</v>
      </c>
      <c r="E343" s="369"/>
      <c r="F343" s="370"/>
      <c r="G343" s="370"/>
      <c r="H343" s="371"/>
    </row>
    <row r="344" spans="1:8" ht="12.75">
      <c r="A344" s="146"/>
      <c r="B344" s="103"/>
      <c r="C344" s="103"/>
      <c r="D344" s="128"/>
      <c r="E344" s="159"/>
      <c r="F344" s="159"/>
      <c r="G344" s="159"/>
      <c r="H344" s="159"/>
    </row>
    <row r="345" spans="1:8" ht="13.5">
      <c r="A345" s="134" t="s">
        <v>89</v>
      </c>
      <c r="B345" s="121"/>
      <c r="C345" s="12"/>
      <c r="D345" s="128"/>
      <c r="E345" s="159"/>
      <c r="F345" s="159"/>
      <c r="G345" s="159"/>
      <c r="H345" s="159"/>
    </row>
    <row r="346" spans="1:8" ht="12.75">
      <c r="A346" s="321" t="s">
        <v>12</v>
      </c>
      <c r="B346" s="322"/>
      <c r="C346" s="27">
        <v>70</v>
      </c>
      <c r="D346" s="182">
        <f>SUM(D348:D353)</f>
        <v>14.40602</v>
      </c>
      <c r="E346" s="307" t="s">
        <v>220</v>
      </c>
      <c r="F346" s="307"/>
      <c r="G346" s="307"/>
      <c r="H346" s="307"/>
    </row>
    <row r="347" spans="1:8" ht="12.75">
      <c r="A347" s="143"/>
      <c r="B347" s="19" t="s">
        <v>231</v>
      </c>
      <c r="C347" s="20" t="s">
        <v>168</v>
      </c>
      <c r="D347" s="107"/>
      <c r="E347" s="307"/>
      <c r="F347" s="307"/>
      <c r="G347" s="307"/>
      <c r="H347" s="307"/>
    </row>
    <row r="348" spans="1:8" ht="19.5" customHeight="1">
      <c r="A348" s="143" t="s">
        <v>337</v>
      </c>
      <c r="B348" s="21">
        <v>110</v>
      </c>
      <c r="C348" s="94">
        <f>вартість!B17</f>
        <v>120.75</v>
      </c>
      <c r="D348" s="22">
        <f aca="true" t="shared" si="17" ref="D348:D353">B348*C348/1000</f>
        <v>13.2825</v>
      </c>
      <c r="E348" s="307"/>
      <c r="F348" s="307"/>
      <c r="G348" s="307"/>
      <c r="H348" s="307"/>
    </row>
    <row r="349" spans="1:8" ht="19.5" customHeight="1">
      <c r="A349" s="143" t="s">
        <v>14</v>
      </c>
      <c r="B349" s="21">
        <v>17.9</v>
      </c>
      <c r="C349" s="94">
        <f>вартість!B28</f>
        <v>19.85</v>
      </c>
      <c r="D349" s="22">
        <f t="shared" si="17"/>
        <v>0.355315</v>
      </c>
      <c r="E349" s="307"/>
      <c r="F349" s="307"/>
      <c r="G349" s="307"/>
      <c r="H349" s="307"/>
    </row>
    <row r="350" spans="1:8" ht="19.5" customHeight="1">
      <c r="A350" s="143" t="s">
        <v>232</v>
      </c>
      <c r="B350" s="107">
        <v>20</v>
      </c>
      <c r="C350" s="94"/>
      <c r="D350" s="22">
        <f t="shared" si="17"/>
        <v>0</v>
      </c>
      <c r="E350" s="307"/>
      <c r="F350" s="307"/>
      <c r="G350" s="307"/>
      <c r="H350" s="307"/>
    </row>
    <row r="351" spans="1:8" ht="19.5" customHeight="1">
      <c r="A351" s="143" t="s">
        <v>348</v>
      </c>
      <c r="B351" s="21">
        <v>8</v>
      </c>
      <c r="C351" s="94">
        <f>вартість!B46</f>
        <v>80</v>
      </c>
      <c r="D351" s="22">
        <f t="shared" si="17"/>
        <v>0.64</v>
      </c>
      <c r="E351" s="307"/>
      <c r="F351" s="307"/>
      <c r="G351" s="307"/>
      <c r="H351" s="307"/>
    </row>
    <row r="352" spans="1:8" ht="19.5" customHeight="1">
      <c r="A352" s="143" t="s">
        <v>123</v>
      </c>
      <c r="B352" s="21">
        <v>0.3</v>
      </c>
      <c r="C352" s="94">
        <f>вартість!B35</f>
        <v>7.35</v>
      </c>
      <c r="D352" s="22">
        <f t="shared" si="17"/>
        <v>0.0022049999999999995</v>
      </c>
      <c r="E352" s="307"/>
      <c r="F352" s="307"/>
      <c r="G352" s="307"/>
      <c r="H352" s="307"/>
    </row>
    <row r="353" spans="1:8" ht="19.5" customHeight="1">
      <c r="A353" s="143" t="s">
        <v>235</v>
      </c>
      <c r="B353" s="21">
        <v>2</v>
      </c>
      <c r="C353" s="94">
        <f>вартість!B14</f>
        <v>63</v>
      </c>
      <c r="D353" s="22">
        <f t="shared" si="17"/>
        <v>0.126</v>
      </c>
      <c r="E353" s="307"/>
      <c r="F353" s="307"/>
      <c r="G353" s="307"/>
      <c r="H353" s="307"/>
    </row>
    <row r="354" spans="1:8" ht="12.75">
      <c r="A354" s="141"/>
      <c r="B354" s="103"/>
      <c r="C354" s="95"/>
      <c r="D354" s="128"/>
      <c r="E354" s="164"/>
      <c r="F354" s="164"/>
      <c r="G354" s="164"/>
      <c r="H354" s="164"/>
    </row>
    <row r="355" spans="1:8" ht="13.5">
      <c r="A355" s="138" t="s">
        <v>90</v>
      </c>
      <c r="B355" s="121"/>
      <c r="C355" s="232"/>
      <c r="D355" s="128"/>
      <c r="E355" s="158"/>
      <c r="F355" s="158"/>
      <c r="G355" s="158"/>
      <c r="H355" s="158"/>
    </row>
    <row r="356" spans="1:8" ht="12.75">
      <c r="A356" s="321" t="s">
        <v>482</v>
      </c>
      <c r="B356" s="322"/>
      <c r="C356" s="27">
        <v>80</v>
      </c>
      <c r="D356" s="6">
        <f>SUM(D358:D369)</f>
        <v>12.764315300000002</v>
      </c>
      <c r="E356" s="307" t="s">
        <v>206</v>
      </c>
      <c r="F356" s="307"/>
      <c r="G356" s="307"/>
      <c r="H356" s="307"/>
    </row>
    <row r="357" spans="1:8" ht="12.75">
      <c r="A357" s="143"/>
      <c r="B357" s="19" t="s">
        <v>231</v>
      </c>
      <c r="C357" s="20" t="s">
        <v>168</v>
      </c>
      <c r="D357" s="107"/>
      <c r="E357" s="307"/>
      <c r="F357" s="307"/>
      <c r="G357" s="307"/>
      <c r="H357" s="307"/>
    </row>
    <row r="358" spans="1:8" ht="14.25" customHeight="1">
      <c r="A358" s="143" t="s">
        <v>409</v>
      </c>
      <c r="B358" s="21">
        <v>60</v>
      </c>
      <c r="C358" s="94">
        <f>вартість!B18</f>
        <v>175.35</v>
      </c>
      <c r="D358" s="22">
        <f>B358*C358/1000</f>
        <v>10.521</v>
      </c>
      <c r="E358" s="307"/>
      <c r="F358" s="307"/>
      <c r="G358" s="307"/>
      <c r="H358" s="307"/>
    </row>
    <row r="359" spans="1:8" ht="14.25" customHeight="1">
      <c r="A359" s="143" t="s">
        <v>14</v>
      </c>
      <c r="B359" s="21">
        <v>8</v>
      </c>
      <c r="C359" s="94">
        <f>вартість!B28</f>
        <v>19.85</v>
      </c>
      <c r="D359" s="22">
        <f aca="true" t="shared" si="18" ref="D359:D369">B359*C359/1000</f>
        <v>0.15880000000000002</v>
      </c>
      <c r="E359" s="307"/>
      <c r="F359" s="307"/>
      <c r="G359" s="307"/>
      <c r="H359" s="307"/>
    </row>
    <row r="360" spans="1:8" ht="14.25" customHeight="1">
      <c r="A360" s="143" t="s">
        <v>232</v>
      </c>
      <c r="B360" s="107">
        <v>8.5</v>
      </c>
      <c r="C360" s="94"/>
      <c r="D360" s="22">
        <f t="shared" si="18"/>
        <v>0</v>
      </c>
      <c r="E360" s="307"/>
      <c r="F360" s="307"/>
      <c r="G360" s="307"/>
      <c r="H360" s="307"/>
    </row>
    <row r="361" spans="1:8" ht="14.25" customHeight="1">
      <c r="A361" s="143" t="s">
        <v>45</v>
      </c>
      <c r="B361" s="106">
        <v>0.1111111111111111</v>
      </c>
      <c r="C361" s="94">
        <f>вартість!B15</f>
        <v>3.3390000000000004</v>
      </c>
      <c r="D361" s="22">
        <f>B361*C361/50</f>
        <v>0.007420000000000001</v>
      </c>
      <c r="E361" s="307"/>
      <c r="F361" s="307"/>
      <c r="G361" s="307"/>
      <c r="H361" s="307"/>
    </row>
    <row r="362" spans="1:8" ht="14.25" customHeight="1">
      <c r="A362" s="143" t="s">
        <v>123</v>
      </c>
      <c r="B362" s="21">
        <v>0.17</v>
      </c>
      <c r="C362" s="94">
        <f>вартість!B35</f>
        <v>7.35</v>
      </c>
      <c r="D362" s="22">
        <f t="shared" si="18"/>
        <v>0.0012495</v>
      </c>
      <c r="E362" s="307"/>
      <c r="F362" s="307"/>
      <c r="G362" s="307"/>
      <c r="H362" s="307"/>
    </row>
    <row r="363" spans="1:8" ht="14.25" customHeight="1">
      <c r="A363" s="143" t="s">
        <v>44</v>
      </c>
      <c r="B363" s="21">
        <v>15</v>
      </c>
      <c r="C363" s="94">
        <f>вартість!B21</f>
        <v>13.65</v>
      </c>
      <c r="D363" s="22">
        <f t="shared" si="18"/>
        <v>0.20475</v>
      </c>
      <c r="E363" s="307"/>
      <c r="F363" s="307"/>
      <c r="G363" s="307"/>
      <c r="H363" s="307"/>
    </row>
    <row r="364" spans="1:8" ht="14.25" customHeight="1">
      <c r="A364" s="143" t="s">
        <v>237</v>
      </c>
      <c r="B364" s="21">
        <v>10</v>
      </c>
      <c r="C364" s="94">
        <f>вартість!B22</f>
        <v>12.6</v>
      </c>
      <c r="D364" s="22">
        <f t="shared" si="18"/>
        <v>0.126</v>
      </c>
      <c r="E364" s="307"/>
      <c r="F364" s="307"/>
      <c r="G364" s="307"/>
      <c r="H364" s="307"/>
    </row>
    <row r="365" spans="1:8" ht="14.25" customHeight="1">
      <c r="A365" s="145" t="s">
        <v>45</v>
      </c>
      <c r="B365" s="106">
        <v>0.2</v>
      </c>
      <c r="C365" s="94">
        <f>вартість!B15</f>
        <v>3.3390000000000004</v>
      </c>
      <c r="D365" s="22">
        <f t="shared" si="18"/>
        <v>0.0006678000000000002</v>
      </c>
      <c r="E365" s="307"/>
      <c r="F365" s="307"/>
      <c r="G365" s="307"/>
      <c r="H365" s="307"/>
    </row>
    <row r="366" spans="1:8" ht="14.25" customHeight="1">
      <c r="A366" s="145" t="s">
        <v>64</v>
      </c>
      <c r="B366" s="21">
        <v>0.08</v>
      </c>
      <c r="C366" s="94">
        <f>вартість!B35</f>
        <v>7.35</v>
      </c>
      <c r="D366" s="22">
        <f t="shared" si="18"/>
        <v>0.000588</v>
      </c>
      <c r="E366" s="307"/>
      <c r="F366" s="307"/>
      <c r="G366" s="307"/>
      <c r="H366" s="307"/>
    </row>
    <row r="367" spans="1:8" ht="14.25" customHeight="1">
      <c r="A367" s="145" t="s">
        <v>28</v>
      </c>
      <c r="B367" s="21">
        <v>6.5</v>
      </c>
      <c r="C367" s="94">
        <f>вартість!B36</f>
        <v>94.5</v>
      </c>
      <c r="D367" s="22">
        <f t="shared" si="18"/>
        <v>0.61425</v>
      </c>
      <c r="E367" s="307"/>
      <c r="F367" s="307"/>
      <c r="G367" s="307"/>
      <c r="H367" s="307"/>
    </row>
    <row r="368" spans="1:8" ht="14.25" customHeight="1">
      <c r="A368" s="145" t="s">
        <v>117</v>
      </c>
      <c r="B368" s="21">
        <v>4.5</v>
      </c>
      <c r="C368" s="21">
        <f>вартість!B51</f>
        <v>210</v>
      </c>
      <c r="D368" s="22">
        <f t="shared" si="18"/>
        <v>0.945</v>
      </c>
      <c r="E368" s="307"/>
      <c r="F368" s="307"/>
      <c r="G368" s="307"/>
      <c r="H368" s="307"/>
    </row>
    <row r="369" spans="1:8" ht="14.25" customHeight="1">
      <c r="A369" s="145" t="s">
        <v>235</v>
      </c>
      <c r="B369" s="21">
        <v>2.93</v>
      </c>
      <c r="C369" s="94">
        <f>вартість!B14</f>
        <v>63</v>
      </c>
      <c r="D369" s="22">
        <f t="shared" si="18"/>
        <v>0.18459</v>
      </c>
      <c r="E369" s="307"/>
      <c r="F369" s="307"/>
      <c r="G369" s="307"/>
      <c r="H369" s="307"/>
    </row>
    <row r="370" spans="1:8" ht="12.75">
      <c r="A370" s="146"/>
      <c r="B370" s="103"/>
      <c r="C370" s="95"/>
      <c r="D370" s="128"/>
      <c r="E370" s="164"/>
      <c r="F370" s="164"/>
      <c r="G370" s="164"/>
      <c r="H370" s="164"/>
    </row>
    <row r="371" spans="1:8" ht="13.5">
      <c r="A371" s="138" t="s">
        <v>91</v>
      </c>
      <c r="B371" s="121"/>
      <c r="C371" s="123"/>
      <c r="D371" s="183"/>
      <c r="E371" s="165"/>
      <c r="F371" s="164"/>
      <c r="G371" s="164"/>
      <c r="H371" s="166"/>
    </row>
    <row r="372" spans="1:8" s="103" customFormat="1" ht="12.75">
      <c r="A372" s="395" t="s">
        <v>15</v>
      </c>
      <c r="B372" s="396"/>
      <c r="C372" s="27">
        <v>80</v>
      </c>
      <c r="D372" s="6">
        <f>SUM(D374:D379)</f>
        <v>11.629370000000002</v>
      </c>
      <c r="E372" s="307" t="s">
        <v>503</v>
      </c>
      <c r="F372" s="307"/>
      <c r="G372" s="307"/>
      <c r="H372" s="307"/>
    </row>
    <row r="373" spans="1:8" s="103" customFormat="1" ht="12.75">
      <c r="A373" s="143"/>
      <c r="B373" s="19" t="s">
        <v>231</v>
      </c>
      <c r="C373" s="20" t="s">
        <v>168</v>
      </c>
      <c r="D373" s="107"/>
      <c r="E373" s="307"/>
      <c r="F373" s="307"/>
      <c r="G373" s="307"/>
      <c r="H373" s="307"/>
    </row>
    <row r="374" spans="1:8" s="103" customFormat="1" ht="24" customHeight="1">
      <c r="A374" s="143" t="s">
        <v>409</v>
      </c>
      <c r="B374" s="94">
        <v>60</v>
      </c>
      <c r="C374" s="94">
        <f>вартість!B18</f>
        <v>175.35</v>
      </c>
      <c r="D374" s="16">
        <f aca="true" t="shared" si="19" ref="D374:D379">B374*C374/1000</f>
        <v>10.521</v>
      </c>
      <c r="E374" s="307"/>
      <c r="F374" s="307"/>
      <c r="G374" s="307"/>
      <c r="H374" s="307"/>
    </row>
    <row r="375" spans="1:8" s="103" customFormat="1" ht="24" customHeight="1">
      <c r="A375" s="143" t="s">
        <v>14</v>
      </c>
      <c r="B375" s="94">
        <v>14</v>
      </c>
      <c r="C375" s="94">
        <f>вартість!B28</f>
        <v>19.85</v>
      </c>
      <c r="D375" s="16">
        <f t="shared" si="19"/>
        <v>0.27790000000000004</v>
      </c>
      <c r="E375" s="307"/>
      <c r="F375" s="307"/>
      <c r="G375" s="307"/>
      <c r="H375" s="307"/>
    </row>
    <row r="376" spans="1:8" s="103" customFormat="1" ht="24" customHeight="1">
      <c r="A376" s="143" t="s">
        <v>232</v>
      </c>
      <c r="B376" s="106">
        <v>19.5</v>
      </c>
      <c r="C376" s="94"/>
      <c r="D376" s="16">
        <f t="shared" si="19"/>
        <v>0</v>
      </c>
      <c r="E376" s="307"/>
      <c r="F376" s="307"/>
      <c r="G376" s="307"/>
      <c r="H376" s="307"/>
    </row>
    <row r="377" spans="1:8" s="103" customFormat="1" ht="24" customHeight="1">
      <c r="A377" s="143" t="s">
        <v>348</v>
      </c>
      <c r="B377" s="106">
        <v>8</v>
      </c>
      <c r="C377" s="94">
        <f>вартість!B46</f>
        <v>80</v>
      </c>
      <c r="D377" s="16">
        <f t="shared" si="19"/>
        <v>0.64</v>
      </c>
      <c r="E377" s="307"/>
      <c r="F377" s="307"/>
      <c r="G377" s="307"/>
      <c r="H377" s="307"/>
    </row>
    <row r="378" spans="1:8" s="103" customFormat="1" ht="24" customHeight="1">
      <c r="A378" s="143" t="s">
        <v>235</v>
      </c>
      <c r="B378" s="106">
        <v>3</v>
      </c>
      <c r="C378" s="94">
        <f>вартість!B14</f>
        <v>63</v>
      </c>
      <c r="D378" s="16">
        <f t="shared" si="19"/>
        <v>0.189</v>
      </c>
      <c r="E378" s="307"/>
      <c r="F378" s="307"/>
      <c r="G378" s="307"/>
      <c r="H378" s="307"/>
    </row>
    <row r="379" spans="1:8" s="103" customFormat="1" ht="24" customHeight="1">
      <c r="A379" s="143" t="s">
        <v>123</v>
      </c>
      <c r="B379" s="94">
        <v>0.2</v>
      </c>
      <c r="C379" s="94">
        <f>вартість!B35</f>
        <v>7.35</v>
      </c>
      <c r="D379" s="187">
        <f t="shared" si="19"/>
        <v>0.00147</v>
      </c>
      <c r="E379" s="307"/>
      <c r="F379" s="307"/>
      <c r="G379" s="307"/>
      <c r="H379" s="307"/>
    </row>
    <row r="380" spans="1:8" s="103" customFormat="1" ht="12.75">
      <c r="A380" s="141"/>
      <c r="B380" s="95"/>
      <c r="C380" s="95"/>
      <c r="D380" s="184"/>
      <c r="E380" s="164"/>
      <c r="F380" s="164"/>
      <c r="G380" s="164"/>
      <c r="H380" s="164"/>
    </row>
    <row r="381" spans="1:8" ht="27" customHeight="1">
      <c r="A381" s="302" t="s">
        <v>92</v>
      </c>
      <c r="B381" s="300"/>
      <c r="C381" s="300"/>
      <c r="D381" s="300"/>
      <c r="E381" s="300"/>
      <c r="F381" s="300"/>
      <c r="G381" s="300"/>
      <c r="H381" s="303"/>
    </row>
    <row r="382" spans="1:8" ht="12.75">
      <c r="A382" s="399" t="s">
        <v>96</v>
      </c>
      <c r="B382" s="399"/>
      <c r="C382" s="27">
        <v>60</v>
      </c>
      <c r="D382" s="6">
        <f>SUM(D384:D389)</f>
        <v>8.3115075</v>
      </c>
      <c r="E382" s="307" t="s">
        <v>205</v>
      </c>
      <c r="F382" s="307"/>
      <c r="G382" s="307"/>
      <c r="H382" s="307"/>
    </row>
    <row r="383" spans="1:8" ht="12.75">
      <c r="A383" s="143"/>
      <c r="B383" s="19" t="s">
        <v>231</v>
      </c>
      <c r="C383" s="20" t="s">
        <v>168</v>
      </c>
      <c r="D383" s="107"/>
      <c r="E383" s="307"/>
      <c r="F383" s="307"/>
      <c r="G383" s="307"/>
      <c r="H383" s="307"/>
    </row>
    <row r="384" spans="1:8" ht="17.25" customHeight="1">
      <c r="A384" s="143" t="s">
        <v>13</v>
      </c>
      <c r="B384" s="94">
        <v>60</v>
      </c>
      <c r="C384" s="94">
        <f>вартість!B17</f>
        <v>120.75</v>
      </c>
      <c r="D384" s="16">
        <f>B384*C384/1000</f>
        <v>7.245</v>
      </c>
      <c r="E384" s="307"/>
      <c r="F384" s="307"/>
      <c r="G384" s="307"/>
      <c r="H384" s="307"/>
    </row>
    <row r="385" spans="1:8" ht="17.25" customHeight="1">
      <c r="A385" s="143" t="s">
        <v>348</v>
      </c>
      <c r="B385" s="94">
        <v>6</v>
      </c>
      <c r="C385" s="94">
        <f>вартість!B46</f>
        <v>80</v>
      </c>
      <c r="D385" s="16">
        <f>B385*C385/1000</f>
        <v>0.48</v>
      </c>
      <c r="E385" s="307"/>
      <c r="F385" s="307"/>
      <c r="G385" s="307"/>
      <c r="H385" s="307"/>
    </row>
    <row r="386" spans="1:8" ht="17.25" customHeight="1">
      <c r="A386" s="143" t="s">
        <v>45</v>
      </c>
      <c r="B386" s="106">
        <v>5</v>
      </c>
      <c r="C386" s="94">
        <f>вартість!B15</f>
        <v>3.3390000000000004</v>
      </c>
      <c r="D386" s="16">
        <f>B386*C386/50</f>
        <v>0.33390000000000003</v>
      </c>
      <c r="E386" s="307"/>
      <c r="F386" s="307"/>
      <c r="G386" s="307"/>
      <c r="H386" s="307"/>
    </row>
    <row r="387" spans="1:8" ht="17.25" customHeight="1">
      <c r="A387" s="143" t="s">
        <v>46</v>
      </c>
      <c r="B387" s="106">
        <v>4.5</v>
      </c>
      <c r="C387" s="94">
        <f>вартість!B20</f>
        <v>17.39</v>
      </c>
      <c r="D387" s="16">
        <f>B387*C387/1000</f>
        <v>0.07825499999999999</v>
      </c>
      <c r="E387" s="307"/>
      <c r="F387" s="307"/>
      <c r="G387" s="307"/>
      <c r="H387" s="307"/>
    </row>
    <row r="388" spans="1:8" ht="17.25" customHeight="1">
      <c r="A388" s="143" t="s">
        <v>123</v>
      </c>
      <c r="B388" s="106">
        <v>0.15</v>
      </c>
      <c r="C388" s="94">
        <f>вартість!B35</f>
        <v>7.35</v>
      </c>
      <c r="D388" s="16">
        <f>B388*C388/1000</f>
        <v>0.0011024999999999997</v>
      </c>
      <c r="E388" s="307"/>
      <c r="F388" s="307"/>
      <c r="G388" s="307"/>
      <c r="H388" s="307"/>
    </row>
    <row r="389" spans="1:8" ht="17.25" customHeight="1">
      <c r="A389" s="143" t="s">
        <v>235</v>
      </c>
      <c r="B389" s="94">
        <v>2.75</v>
      </c>
      <c r="C389" s="94">
        <f>вартість!B14</f>
        <v>63</v>
      </c>
      <c r="D389" s="16">
        <f>B389*C389/1000</f>
        <v>0.17325</v>
      </c>
      <c r="E389" s="307"/>
      <c r="F389" s="307"/>
      <c r="G389" s="307"/>
      <c r="H389" s="307"/>
    </row>
    <row r="390" spans="1:8" ht="12.75">
      <c r="A390" s="141"/>
      <c r="B390" s="95"/>
      <c r="C390" s="95"/>
      <c r="D390" s="184"/>
      <c r="E390" s="164"/>
      <c r="F390" s="164"/>
      <c r="G390" s="164"/>
      <c r="H390" s="164"/>
    </row>
    <row r="391" spans="1:8" ht="13.5">
      <c r="A391" s="134" t="s">
        <v>93</v>
      </c>
      <c r="B391" s="121"/>
      <c r="C391" s="12"/>
      <c r="D391" s="128"/>
      <c r="E391" s="164"/>
      <c r="F391" s="164"/>
      <c r="G391" s="164"/>
      <c r="H391" s="164"/>
    </row>
    <row r="392" spans="1:8" ht="12.75">
      <c r="A392" s="321" t="s">
        <v>336</v>
      </c>
      <c r="B392" s="322"/>
      <c r="C392" s="27">
        <v>120</v>
      </c>
      <c r="D392" s="6">
        <f>SUM(D394:D403)</f>
        <v>13.1338725</v>
      </c>
      <c r="E392" s="307" t="s">
        <v>204</v>
      </c>
      <c r="F392" s="307"/>
      <c r="G392" s="307"/>
      <c r="H392" s="307"/>
    </row>
    <row r="393" spans="1:8" ht="12.75">
      <c r="A393" s="143"/>
      <c r="B393" s="19" t="s">
        <v>231</v>
      </c>
      <c r="C393" s="20" t="s">
        <v>168</v>
      </c>
      <c r="D393" s="107"/>
      <c r="E393" s="307"/>
      <c r="F393" s="307"/>
      <c r="G393" s="307"/>
      <c r="H393" s="307"/>
    </row>
    <row r="394" spans="1:8" s="156" customFormat="1" ht="19.5" customHeight="1">
      <c r="A394" s="260" t="s">
        <v>451</v>
      </c>
      <c r="B394" s="261">
        <v>90</v>
      </c>
      <c r="C394" s="261">
        <f>вартість!B24</f>
        <v>15.75</v>
      </c>
      <c r="D394" s="262">
        <f>B394*C394/1000</f>
        <v>1.4175</v>
      </c>
      <c r="E394" s="307"/>
      <c r="F394" s="307"/>
      <c r="G394" s="307"/>
      <c r="H394" s="307"/>
    </row>
    <row r="395" spans="1:8" s="156" customFormat="1" ht="19.5" customHeight="1">
      <c r="A395" s="260" t="s">
        <v>409</v>
      </c>
      <c r="B395" s="261">
        <v>60</v>
      </c>
      <c r="C395" s="261">
        <f>вартість!B18</f>
        <v>175.35</v>
      </c>
      <c r="D395" s="262">
        <f aca="true" t="shared" si="20" ref="D395:D403">B395*C395/1000</f>
        <v>10.521</v>
      </c>
      <c r="E395" s="307"/>
      <c r="F395" s="307"/>
      <c r="G395" s="307"/>
      <c r="H395" s="307"/>
    </row>
    <row r="396" spans="1:8" s="156" customFormat="1" ht="19.5" customHeight="1">
      <c r="A396" s="260" t="s">
        <v>25</v>
      </c>
      <c r="B396" s="263">
        <v>7</v>
      </c>
      <c r="C396" s="261">
        <f>вартість!B3</f>
        <v>29.4</v>
      </c>
      <c r="D396" s="262">
        <f t="shared" si="20"/>
        <v>0.20579999999999998</v>
      </c>
      <c r="E396" s="307"/>
      <c r="F396" s="307"/>
      <c r="G396" s="307"/>
      <c r="H396" s="307"/>
    </row>
    <row r="397" spans="1:8" s="156" customFormat="1" ht="19.5" customHeight="1">
      <c r="A397" s="260" t="s">
        <v>239</v>
      </c>
      <c r="B397" s="263">
        <v>2</v>
      </c>
      <c r="C397" s="261">
        <f>вартість!B27</f>
        <v>52.5</v>
      </c>
      <c r="D397" s="262">
        <f t="shared" si="20"/>
        <v>0.105</v>
      </c>
      <c r="E397" s="307"/>
      <c r="F397" s="307"/>
      <c r="G397" s="307"/>
      <c r="H397" s="307"/>
    </row>
    <row r="398" spans="1:8" s="156" customFormat="1" ht="19.5" customHeight="1">
      <c r="A398" s="260" t="s">
        <v>44</v>
      </c>
      <c r="B398" s="263">
        <v>10</v>
      </c>
      <c r="C398" s="261">
        <f>вартість!B21</f>
        <v>13.65</v>
      </c>
      <c r="D398" s="262">
        <f t="shared" si="20"/>
        <v>0.1365</v>
      </c>
      <c r="E398" s="307"/>
      <c r="F398" s="307"/>
      <c r="G398" s="307"/>
      <c r="H398" s="307"/>
    </row>
    <row r="399" spans="1:8" s="156" customFormat="1" ht="19.5" customHeight="1">
      <c r="A399" s="260" t="s">
        <v>237</v>
      </c>
      <c r="B399" s="261">
        <v>10</v>
      </c>
      <c r="C399" s="261">
        <f>вартість!B22</f>
        <v>12.6</v>
      </c>
      <c r="D399" s="262">
        <f t="shared" si="20"/>
        <v>0.126</v>
      </c>
      <c r="E399" s="307"/>
      <c r="F399" s="307"/>
      <c r="G399" s="307"/>
      <c r="H399" s="307"/>
    </row>
    <row r="400" spans="1:8" s="156" customFormat="1" ht="19.5" customHeight="1">
      <c r="A400" s="145" t="s">
        <v>235</v>
      </c>
      <c r="B400" s="261">
        <v>2.5</v>
      </c>
      <c r="C400" s="261">
        <f>вартість!B14</f>
        <v>63</v>
      </c>
      <c r="D400" s="262">
        <f t="shared" si="20"/>
        <v>0.1575</v>
      </c>
      <c r="E400" s="307"/>
      <c r="F400" s="307"/>
      <c r="G400" s="307"/>
      <c r="H400" s="307"/>
    </row>
    <row r="401" spans="1:8" s="156" customFormat="1" ht="19.5" customHeight="1">
      <c r="A401" s="145" t="s">
        <v>244</v>
      </c>
      <c r="B401" s="261">
        <v>1.75</v>
      </c>
      <c r="C401" s="261">
        <f>вартість!B13</f>
        <v>210</v>
      </c>
      <c r="D401" s="262">
        <f t="shared" si="20"/>
        <v>0.3675</v>
      </c>
      <c r="E401" s="307"/>
      <c r="F401" s="307"/>
      <c r="G401" s="307"/>
      <c r="H401" s="307"/>
    </row>
    <row r="402" spans="1:8" s="156" customFormat="1" ht="19.5" customHeight="1">
      <c r="A402" s="145" t="s">
        <v>28</v>
      </c>
      <c r="B402" s="261">
        <v>1</v>
      </c>
      <c r="C402" s="261">
        <f>вартість!B36</f>
        <v>94.5</v>
      </c>
      <c r="D402" s="262">
        <f t="shared" si="20"/>
        <v>0.0945</v>
      </c>
      <c r="E402" s="307"/>
      <c r="F402" s="307"/>
      <c r="G402" s="307"/>
      <c r="H402" s="307"/>
    </row>
    <row r="403" spans="1:8" s="156" customFormat="1" ht="19.5" customHeight="1">
      <c r="A403" s="145" t="s">
        <v>123</v>
      </c>
      <c r="B403" s="261">
        <v>0.35</v>
      </c>
      <c r="C403" s="261">
        <f>вартість!B35</f>
        <v>7.35</v>
      </c>
      <c r="D403" s="262">
        <f t="shared" si="20"/>
        <v>0.0025724999999999997</v>
      </c>
      <c r="E403" s="307"/>
      <c r="F403" s="307"/>
      <c r="G403" s="307"/>
      <c r="H403" s="307"/>
    </row>
    <row r="404" spans="1:8" ht="12.75">
      <c r="A404" s="146"/>
      <c r="B404" s="95"/>
      <c r="C404" s="95"/>
      <c r="D404" s="184"/>
      <c r="E404" s="164"/>
      <c r="F404" s="164"/>
      <c r="G404" s="164"/>
      <c r="H404" s="164"/>
    </row>
    <row r="405" spans="1:8" s="103" customFormat="1" ht="28.5" customHeight="1">
      <c r="A405" s="302" t="s">
        <v>94</v>
      </c>
      <c r="B405" s="300"/>
      <c r="C405" s="300"/>
      <c r="D405" s="300"/>
      <c r="E405" s="300"/>
      <c r="F405" s="300"/>
      <c r="G405" s="300"/>
      <c r="H405" s="303"/>
    </row>
    <row r="406" spans="1:8" ht="12.75">
      <c r="A406" s="319" t="s">
        <v>413</v>
      </c>
      <c r="B406" s="319"/>
      <c r="C406" s="110" t="s">
        <v>414</v>
      </c>
      <c r="D406" s="6">
        <f>SUM(D408:D414)</f>
        <v>8.514095000000001</v>
      </c>
      <c r="E406" s="307" t="s">
        <v>504</v>
      </c>
      <c r="F406" s="307"/>
      <c r="G406" s="307"/>
      <c r="H406" s="307"/>
    </row>
    <row r="407" spans="1:8" ht="12.75">
      <c r="A407" s="143"/>
      <c r="B407" s="19" t="s">
        <v>231</v>
      </c>
      <c r="C407" s="20" t="s">
        <v>168</v>
      </c>
      <c r="D407" s="107"/>
      <c r="E407" s="307"/>
      <c r="F407" s="307"/>
      <c r="G407" s="307"/>
      <c r="H407" s="307"/>
    </row>
    <row r="408" spans="1:8" ht="12.75">
      <c r="A408" s="143" t="s">
        <v>13</v>
      </c>
      <c r="B408" s="94">
        <v>60</v>
      </c>
      <c r="C408" s="94">
        <f>вартість!B17</f>
        <v>120.75</v>
      </c>
      <c r="D408" s="16">
        <f>B408*C408/1000</f>
        <v>7.245</v>
      </c>
      <c r="E408" s="307"/>
      <c r="F408" s="307"/>
      <c r="G408" s="307"/>
      <c r="H408" s="307"/>
    </row>
    <row r="409" spans="1:8" ht="12.75">
      <c r="A409" s="143" t="s">
        <v>44</v>
      </c>
      <c r="B409" s="94">
        <v>55</v>
      </c>
      <c r="C409" s="94">
        <f>вартість!B21</f>
        <v>13.65</v>
      </c>
      <c r="D409" s="16">
        <f aca="true" t="shared" si="21" ref="D409:D414">B409*C409/1000</f>
        <v>0.75075</v>
      </c>
      <c r="E409" s="307"/>
      <c r="F409" s="307"/>
      <c r="G409" s="307"/>
      <c r="H409" s="307"/>
    </row>
    <row r="410" spans="1:8" ht="12.75">
      <c r="A410" s="143" t="s">
        <v>239</v>
      </c>
      <c r="B410" s="106">
        <v>6.5</v>
      </c>
      <c r="C410" s="94">
        <f>вартість!B27</f>
        <v>52.5</v>
      </c>
      <c r="D410" s="16">
        <f t="shared" si="21"/>
        <v>0.34125</v>
      </c>
      <c r="E410" s="307"/>
      <c r="F410" s="307"/>
      <c r="G410" s="307"/>
      <c r="H410" s="307"/>
    </row>
    <row r="411" spans="1:8" ht="12.75">
      <c r="A411" s="143" t="s">
        <v>46</v>
      </c>
      <c r="B411" s="106">
        <v>1</v>
      </c>
      <c r="C411" s="94">
        <f>вартість!B20</f>
        <v>17.39</v>
      </c>
      <c r="D411" s="16">
        <f t="shared" si="21"/>
        <v>0.01739</v>
      </c>
      <c r="E411" s="307"/>
      <c r="F411" s="307"/>
      <c r="G411" s="307"/>
      <c r="H411" s="307"/>
    </row>
    <row r="412" spans="1:8" ht="12.75">
      <c r="A412" s="143" t="s">
        <v>235</v>
      </c>
      <c r="B412" s="106">
        <v>2.5</v>
      </c>
      <c r="C412" s="94">
        <f>вартість!B14</f>
        <v>63</v>
      </c>
      <c r="D412" s="16">
        <f t="shared" si="21"/>
        <v>0.1575</v>
      </c>
      <c r="E412" s="307"/>
      <c r="F412" s="307"/>
      <c r="G412" s="307"/>
      <c r="H412" s="307"/>
    </row>
    <row r="413" spans="1:8" ht="12.75">
      <c r="A413" s="143" t="s">
        <v>232</v>
      </c>
      <c r="B413" s="94">
        <v>24</v>
      </c>
      <c r="C413" s="94"/>
      <c r="D413" s="16">
        <f t="shared" si="21"/>
        <v>0</v>
      </c>
      <c r="E413" s="307"/>
      <c r="F413" s="307"/>
      <c r="G413" s="307"/>
      <c r="H413" s="307"/>
    </row>
    <row r="414" spans="1:8" ht="12.75">
      <c r="A414" s="145" t="s">
        <v>123</v>
      </c>
      <c r="B414" s="94">
        <v>0.3</v>
      </c>
      <c r="C414" s="94">
        <f>вартість!B35</f>
        <v>7.35</v>
      </c>
      <c r="D414" s="187">
        <f t="shared" si="21"/>
        <v>0.0022049999999999995</v>
      </c>
      <c r="E414" s="307"/>
      <c r="F414" s="307"/>
      <c r="G414" s="307"/>
      <c r="H414" s="307"/>
    </row>
    <row r="415" spans="1:8" ht="12.75">
      <c r="A415" s="146"/>
      <c r="B415" s="95"/>
      <c r="C415" s="95"/>
      <c r="D415" s="184"/>
      <c r="E415" s="164"/>
      <c r="F415" s="164"/>
      <c r="G415" s="164"/>
      <c r="H415" s="164"/>
    </row>
    <row r="416" spans="1:8" s="103" customFormat="1" ht="13.5">
      <c r="A416" s="134" t="s">
        <v>95</v>
      </c>
      <c r="B416" s="121"/>
      <c r="C416" s="12"/>
      <c r="D416" s="128"/>
      <c r="E416" s="164"/>
      <c r="F416" s="164"/>
      <c r="G416" s="164"/>
      <c r="H416" s="164"/>
    </row>
    <row r="417" spans="1:8" ht="12.75" customHeight="1">
      <c r="A417" s="114" t="s">
        <v>109</v>
      </c>
      <c r="B417" s="94"/>
      <c r="C417" s="27">
        <v>75</v>
      </c>
      <c r="D417" s="6">
        <f>SUM(D419:D426)</f>
        <v>7.724955</v>
      </c>
      <c r="E417" s="359" t="s">
        <v>110</v>
      </c>
      <c r="F417" s="359"/>
      <c r="G417" s="359"/>
      <c r="H417" s="359"/>
    </row>
    <row r="418" spans="1:8" ht="12.75">
      <c r="A418" s="143"/>
      <c r="B418" s="19" t="s">
        <v>231</v>
      </c>
      <c r="C418" s="20" t="s">
        <v>168</v>
      </c>
      <c r="D418" s="107"/>
      <c r="E418" s="359"/>
      <c r="F418" s="359"/>
      <c r="G418" s="359"/>
      <c r="H418" s="359"/>
    </row>
    <row r="419" spans="1:8" ht="21" customHeight="1">
      <c r="A419" s="143" t="s">
        <v>13</v>
      </c>
      <c r="B419" s="94">
        <v>55</v>
      </c>
      <c r="C419" s="94">
        <f>вартість!B17</f>
        <v>120.75</v>
      </c>
      <c r="D419" s="16">
        <f>B419*C419/1000</f>
        <v>6.64125</v>
      </c>
      <c r="E419" s="359"/>
      <c r="F419" s="359"/>
      <c r="G419" s="359"/>
      <c r="H419" s="359"/>
    </row>
    <row r="420" spans="1:8" ht="21" customHeight="1">
      <c r="A420" s="143" t="s">
        <v>451</v>
      </c>
      <c r="B420" s="94">
        <v>50</v>
      </c>
      <c r="C420" s="94">
        <f>вартість!B24</f>
        <v>15.75</v>
      </c>
      <c r="D420" s="16">
        <f aca="true" t="shared" si="22" ref="D420:D426">B420*C420/1000</f>
        <v>0.7875</v>
      </c>
      <c r="E420" s="359"/>
      <c r="F420" s="359"/>
      <c r="G420" s="359"/>
      <c r="H420" s="359"/>
    </row>
    <row r="421" spans="1:8" ht="21" customHeight="1">
      <c r="A421" s="143" t="s">
        <v>44</v>
      </c>
      <c r="B421" s="94">
        <v>5</v>
      </c>
      <c r="C421" s="94">
        <f>вартість!B21</f>
        <v>13.65</v>
      </c>
      <c r="D421" s="16">
        <f t="shared" si="22"/>
        <v>0.06825</v>
      </c>
      <c r="E421" s="359"/>
      <c r="F421" s="359"/>
      <c r="G421" s="359"/>
      <c r="H421" s="359"/>
    </row>
    <row r="422" spans="1:8" ht="21" customHeight="1">
      <c r="A422" s="143" t="s">
        <v>237</v>
      </c>
      <c r="B422" s="106">
        <v>5</v>
      </c>
      <c r="C422" s="94">
        <f>вартість!B22</f>
        <v>12.6</v>
      </c>
      <c r="D422" s="16">
        <f t="shared" si="22"/>
        <v>0.063</v>
      </c>
      <c r="E422" s="359"/>
      <c r="F422" s="359"/>
      <c r="G422" s="359"/>
      <c r="H422" s="359"/>
    </row>
    <row r="423" spans="1:8" ht="21" customHeight="1">
      <c r="A423" s="143" t="s">
        <v>235</v>
      </c>
      <c r="B423" s="106">
        <v>1.75</v>
      </c>
      <c r="C423" s="94">
        <f>вартість!B14</f>
        <v>63</v>
      </c>
      <c r="D423" s="16">
        <f t="shared" si="22"/>
        <v>0.11025</v>
      </c>
      <c r="E423" s="359"/>
      <c r="F423" s="359"/>
      <c r="G423" s="359"/>
      <c r="H423" s="359"/>
    </row>
    <row r="424" spans="1:8" ht="21" customHeight="1">
      <c r="A424" s="143" t="s">
        <v>123</v>
      </c>
      <c r="B424" s="106">
        <v>0.3</v>
      </c>
      <c r="C424" s="94">
        <f>вартість!B35</f>
        <v>7.35</v>
      </c>
      <c r="D424" s="16">
        <f t="shared" si="22"/>
        <v>0.0022049999999999995</v>
      </c>
      <c r="E424" s="359"/>
      <c r="F424" s="359"/>
      <c r="G424" s="359"/>
      <c r="H424" s="359"/>
    </row>
    <row r="425" spans="1:8" ht="21" customHeight="1">
      <c r="A425" s="143" t="s">
        <v>232</v>
      </c>
      <c r="B425" s="94">
        <v>9</v>
      </c>
      <c r="C425" s="94"/>
      <c r="D425" s="16">
        <f t="shared" si="22"/>
        <v>0</v>
      </c>
      <c r="E425" s="359"/>
      <c r="F425" s="359"/>
      <c r="G425" s="359"/>
      <c r="H425" s="359"/>
    </row>
    <row r="426" spans="1:8" ht="21" customHeight="1">
      <c r="A426" s="145" t="s">
        <v>239</v>
      </c>
      <c r="B426" s="94">
        <v>1</v>
      </c>
      <c r="C426" s="94">
        <f>вартість!B27</f>
        <v>52.5</v>
      </c>
      <c r="D426" s="16">
        <f t="shared" si="22"/>
        <v>0.0525</v>
      </c>
      <c r="E426" s="359"/>
      <c r="F426" s="359"/>
      <c r="G426" s="359"/>
      <c r="H426" s="359"/>
    </row>
    <row r="427" spans="1:8" ht="12.75">
      <c r="A427" s="146"/>
      <c r="B427" s="95"/>
      <c r="C427" s="95"/>
      <c r="D427" s="184"/>
      <c r="E427" s="164"/>
      <c r="F427" s="164"/>
      <c r="G427" s="164"/>
      <c r="H427" s="164"/>
    </row>
    <row r="428" spans="1:8" s="103" customFormat="1" ht="13.5">
      <c r="A428" s="134" t="s">
        <v>95</v>
      </c>
      <c r="B428" s="121"/>
      <c r="C428" s="12"/>
      <c r="D428" s="128"/>
      <c r="E428" s="164"/>
      <c r="F428" s="164"/>
      <c r="G428" s="164"/>
      <c r="H428" s="164"/>
    </row>
    <row r="429" spans="1:8" ht="12.75">
      <c r="A429" s="319" t="s">
        <v>398</v>
      </c>
      <c r="B429" s="319"/>
      <c r="C429" s="27">
        <v>50</v>
      </c>
      <c r="D429" s="6">
        <f>SUM(D431:D438)</f>
        <v>9.851205000000002</v>
      </c>
      <c r="E429" s="307" t="s">
        <v>99</v>
      </c>
      <c r="F429" s="307"/>
      <c r="G429" s="307"/>
      <c r="H429" s="307"/>
    </row>
    <row r="430" spans="1:8" ht="12.75">
      <c r="A430" s="143"/>
      <c r="B430" s="19" t="s">
        <v>231</v>
      </c>
      <c r="C430" s="20" t="s">
        <v>168</v>
      </c>
      <c r="D430" s="107"/>
      <c r="E430" s="307"/>
      <c r="F430" s="307"/>
      <c r="G430" s="307"/>
      <c r="H430" s="307"/>
    </row>
    <row r="431" spans="1:8" ht="21.75" customHeight="1">
      <c r="A431" s="143" t="s">
        <v>409</v>
      </c>
      <c r="B431" s="94">
        <v>50</v>
      </c>
      <c r="C431" s="94">
        <f>вартість!B18</f>
        <v>175.35</v>
      </c>
      <c r="D431" s="16">
        <f>B431*C431/1000</f>
        <v>8.7675</v>
      </c>
      <c r="E431" s="307"/>
      <c r="F431" s="307"/>
      <c r="G431" s="307"/>
      <c r="H431" s="307"/>
    </row>
    <row r="432" spans="1:8" ht="21.75" customHeight="1">
      <c r="A432" s="143" t="s">
        <v>451</v>
      </c>
      <c r="B432" s="94">
        <v>50</v>
      </c>
      <c r="C432" s="94">
        <f>вартість!B24</f>
        <v>15.75</v>
      </c>
      <c r="D432" s="16">
        <f aca="true" t="shared" si="23" ref="D432:D438">B432*C432/1000</f>
        <v>0.7875</v>
      </c>
      <c r="E432" s="307"/>
      <c r="F432" s="307"/>
      <c r="G432" s="307"/>
      <c r="H432" s="307"/>
    </row>
    <row r="433" spans="1:8" ht="21.75" customHeight="1">
      <c r="A433" s="143" t="s">
        <v>44</v>
      </c>
      <c r="B433" s="94">
        <v>5</v>
      </c>
      <c r="C433" s="94">
        <f>вартість!B21</f>
        <v>13.65</v>
      </c>
      <c r="D433" s="16">
        <f t="shared" si="23"/>
        <v>0.06825</v>
      </c>
      <c r="E433" s="307"/>
      <c r="F433" s="307"/>
      <c r="G433" s="307"/>
      <c r="H433" s="307"/>
    </row>
    <row r="434" spans="1:8" ht="21.75" customHeight="1">
      <c r="A434" s="143" t="s">
        <v>237</v>
      </c>
      <c r="B434" s="106">
        <v>5</v>
      </c>
      <c r="C434" s="94">
        <f>вартість!B22</f>
        <v>12.6</v>
      </c>
      <c r="D434" s="16">
        <f t="shared" si="23"/>
        <v>0.063</v>
      </c>
      <c r="E434" s="307"/>
      <c r="F434" s="307"/>
      <c r="G434" s="307"/>
      <c r="H434" s="307"/>
    </row>
    <row r="435" spans="1:8" ht="21.75" customHeight="1">
      <c r="A435" s="143" t="s">
        <v>235</v>
      </c>
      <c r="B435" s="106">
        <v>1.75</v>
      </c>
      <c r="C435" s="94">
        <f>вартість!B14</f>
        <v>63</v>
      </c>
      <c r="D435" s="16">
        <f t="shared" si="23"/>
        <v>0.11025</v>
      </c>
      <c r="E435" s="307"/>
      <c r="F435" s="307"/>
      <c r="G435" s="307"/>
      <c r="H435" s="307"/>
    </row>
    <row r="436" spans="1:8" ht="21.75" customHeight="1">
      <c r="A436" s="143" t="s">
        <v>123</v>
      </c>
      <c r="B436" s="106">
        <v>0.3</v>
      </c>
      <c r="C436" s="94">
        <f>вартість!B35</f>
        <v>7.35</v>
      </c>
      <c r="D436" s="16">
        <f t="shared" si="23"/>
        <v>0.0022049999999999995</v>
      </c>
      <c r="E436" s="307"/>
      <c r="F436" s="307"/>
      <c r="G436" s="307"/>
      <c r="H436" s="307"/>
    </row>
    <row r="437" spans="1:8" ht="21.75" customHeight="1">
      <c r="A437" s="143" t="s">
        <v>232</v>
      </c>
      <c r="B437" s="94">
        <v>9</v>
      </c>
      <c r="C437" s="94"/>
      <c r="D437" s="16">
        <f t="shared" si="23"/>
        <v>0</v>
      </c>
      <c r="E437" s="307"/>
      <c r="F437" s="307"/>
      <c r="G437" s="307"/>
      <c r="H437" s="307"/>
    </row>
    <row r="438" spans="1:8" ht="21.75" customHeight="1">
      <c r="A438" s="145" t="s">
        <v>239</v>
      </c>
      <c r="B438" s="94">
        <v>1</v>
      </c>
      <c r="C438" s="94">
        <f>вартість!B27</f>
        <v>52.5</v>
      </c>
      <c r="D438" s="16">
        <f t="shared" si="23"/>
        <v>0.0525</v>
      </c>
      <c r="E438" s="307"/>
      <c r="F438" s="307"/>
      <c r="G438" s="307"/>
      <c r="H438" s="307"/>
    </row>
    <row r="439" spans="1:8" ht="12.75">
      <c r="A439" s="146"/>
      <c r="B439" s="95"/>
      <c r="C439" s="95"/>
      <c r="D439" s="184"/>
      <c r="E439" s="164"/>
      <c r="F439" s="164"/>
      <c r="G439" s="164"/>
      <c r="H439" s="164"/>
    </row>
    <row r="440" spans="1:6" ht="13.5">
      <c r="A440" s="134" t="s">
        <v>86</v>
      </c>
      <c r="B440" s="3"/>
      <c r="C440" s="3"/>
      <c r="D440" s="169"/>
      <c r="E440" s="4"/>
      <c r="F440" s="4"/>
    </row>
    <row r="441" spans="1:8" ht="12.75" customHeight="1">
      <c r="A441" s="319" t="s">
        <v>492</v>
      </c>
      <c r="B441" s="319"/>
      <c r="C441" s="20">
        <v>120</v>
      </c>
      <c r="D441" s="6">
        <f>SUM(D443:D450)</f>
        <v>9.967822499999999</v>
      </c>
      <c r="E441" s="307" t="s">
        <v>234</v>
      </c>
      <c r="F441" s="308"/>
      <c r="G441" s="308"/>
      <c r="H441" s="308"/>
    </row>
    <row r="442" spans="1:8" ht="14.25" customHeight="1">
      <c r="A442" s="114"/>
      <c r="B442" s="7" t="s">
        <v>231</v>
      </c>
      <c r="C442" s="20" t="s">
        <v>168</v>
      </c>
      <c r="D442" s="170"/>
      <c r="E442" s="320" t="s">
        <v>494</v>
      </c>
      <c r="F442" s="329"/>
      <c r="G442" s="329"/>
      <c r="H442" s="329"/>
    </row>
    <row r="443" spans="1:8" ht="16.5" customHeight="1">
      <c r="A443" s="136" t="s">
        <v>236</v>
      </c>
      <c r="B443" s="9">
        <v>150</v>
      </c>
      <c r="C443" s="9">
        <f>вартість!B23</f>
        <v>14.39</v>
      </c>
      <c r="D443" s="171">
        <f aca="true" t="shared" si="24" ref="D443:D450">B443*C443/1000</f>
        <v>2.1585</v>
      </c>
      <c r="E443" s="329"/>
      <c r="F443" s="329"/>
      <c r="G443" s="329"/>
      <c r="H443" s="329"/>
    </row>
    <row r="444" spans="1:8" ht="16.5" customHeight="1">
      <c r="A444" s="136" t="s">
        <v>446</v>
      </c>
      <c r="B444" s="9">
        <v>55</v>
      </c>
      <c r="C444" s="9">
        <f>вартість!B17</f>
        <v>120.75</v>
      </c>
      <c r="D444" s="171">
        <f t="shared" si="24"/>
        <v>6.64125</v>
      </c>
      <c r="E444" s="329"/>
      <c r="F444" s="329"/>
      <c r="G444" s="329"/>
      <c r="H444" s="329"/>
    </row>
    <row r="445" spans="1:8" ht="16.5" customHeight="1">
      <c r="A445" s="136" t="s">
        <v>238</v>
      </c>
      <c r="B445" s="9">
        <v>20</v>
      </c>
      <c r="C445" s="9">
        <f>вартість!B21</f>
        <v>13.65</v>
      </c>
      <c r="D445" s="171">
        <f t="shared" si="24"/>
        <v>0.273</v>
      </c>
      <c r="E445" s="329"/>
      <c r="F445" s="329"/>
      <c r="G445" s="329"/>
      <c r="H445" s="329"/>
    </row>
    <row r="446" spans="1:8" ht="16.5" customHeight="1">
      <c r="A446" s="136" t="s">
        <v>244</v>
      </c>
      <c r="B446" s="9">
        <v>2</v>
      </c>
      <c r="C446" s="9">
        <f>вартість!B13</f>
        <v>210</v>
      </c>
      <c r="D446" s="171">
        <f t="shared" si="24"/>
        <v>0.42</v>
      </c>
      <c r="E446" s="329"/>
      <c r="F446" s="329"/>
      <c r="G446" s="329"/>
      <c r="H446" s="329"/>
    </row>
    <row r="447" spans="1:8" ht="16.5" customHeight="1">
      <c r="A447" s="136" t="s">
        <v>235</v>
      </c>
      <c r="B447" s="9">
        <v>2.5</v>
      </c>
      <c r="C447" s="9">
        <f>вартість!B14</f>
        <v>63</v>
      </c>
      <c r="D447" s="171">
        <f t="shared" si="24"/>
        <v>0.1575</v>
      </c>
      <c r="E447" s="329"/>
      <c r="F447" s="329"/>
      <c r="G447" s="329"/>
      <c r="H447" s="329"/>
    </row>
    <row r="448" spans="1:8" ht="16.5" customHeight="1">
      <c r="A448" s="136" t="s">
        <v>239</v>
      </c>
      <c r="B448" s="9">
        <v>6</v>
      </c>
      <c r="C448" s="9">
        <f>вартість!B27</f>
        <v>52.5</v>
      </c>
      <c r="D448" s="171">
        <f t="shared" si="24"/>
        <v>0.315</v>
      </c>
      <c r="E448" s="329"/>
      <c r="F448" s="329"/>
      <c r="G448" s="329"/>
      <c r="H448" s="329"/>
    </row>
    <row r="449" spans="1:8" ht="16.5" customHeight="1">
      <c r="A449" s="136" t="s">
        <v>232</v>
      </c>
      <c r="B449" s="9">
        <v>59</v>
      </c>
      <c r="C449" s="9"/>
      <c r="D449" s="171">
        <f t="shared" si="24"/>
        <v>0</v>
      </c>
      <c r="E449" s="329"/>
      <c r="F449" s="329"/>
      <c r="G449" s="329"/>
      <c r="H449" s="329"/>
    </row>
    <row r="450" spans="1:8" ht="16.5" customHeight="1">
      <c r="A450" s="136" t="s">
        <v>123</v>
      </c>
      <c r="B450" s="9">
        <v>0.35</v>
      </c>
      <c r="C450" s="9">
        <f>вартість!B35</f>
        <v>7.35</v>
      </c>
      <c r="D450" s="171">
        <f t="shared" si="24"/>
        <v>0.0025724999999999997</v>
      </c>
      <c r="E450" s="329"/>
      <c r="F450" s="329"/>
      <c r="G450" s="329"/>
      <c r="H450" s="329"/>
    </row>
    <row r="451" spans="1:8" ht="12.75">
      <c r="A451" s="146"/>
      <c r="B451" s="95"/>
      <c r="C451" s="95"/>
      <c r="D451" s="184"/>
      <c r="E451" s="164"/>
      <c r="F451" s="164"/>
      <c r="G451" s="164"/>
      <c r="H451" s="164"/>
    </row>
    <row r="452" spans="1:5" ht="13.5">
      <c r="A452" s="134" t="s">
        <v>296</v>
      </c>
      <c r="B452" s="3"/>
      <c r="C452" s="3"/>
      <c r="D452" s="169"/>
      <c r="E452" s="157"/>
    </row>
    <row r="453" spans="1:8" ht="12.75">
      <c r="A453" s="321" t="s">
        <v>120</v>
      </c>
      <c r="B453" s="322"/>
      <c r="C453" s="20">
        <v>100</v>
      </c>
      <c r="D453" s="6">
        <f>SUM(D455:D462)</f>
        <v>7.871955</v>
      </c>
      <c r="E453" s="307" t="s">
        <v>234</v>
      </c>
      <c r="F453" s="308"/>
      <c r="G453" s="308"/>
      <c r="H453" s="308"/>
    </row>
    <row r="454" spans="1:8" ht="16.5" customHeight="1">
      <c r="A454" s="114"/>
      <c r="B454" s="7" t="s">
        <v>231</v>
      </c>
      <c r="C454" s="20" t="s">
        <v>168</v>
      </c>
      <c r="D454" s="170"/>
      <c r="E454" s="320" t="s">
        <v>493</v>
      </c>
      <c r="F454" s="372"/>
      <c r="G454" s="372"/>
      <c r="H454" s="372"/>
    </row>
    <row r="455" spans="1:8" ht="17.25" customHeight="1">
      <c r="A455" s="136" t="s">
        <v>121</v>
      </c>
      <c r="B455" s="34">
        <v>50</v>
      </c>
      <c r="C455" s="117">
        <f>вартість!B17</f>
        <v>120.75</v>
      </c>
      <c r="D455" s="171">
        <f>B455*C455/1000</f>
        <v>6.0375</v>
      </c>
      <c r="E455" s="320"/>
      <c r="F455" s="372"/>
      <c r="G455" s="372"/>
      <c r="H455" s="372"/>
    </row>
    <row r="456" spans="1:8" ht="17.25" customHeight="1">
      <c r="A456" s="136" t="s">
        <v>122</v>
      </c>
      <c r="B456" s="34">
        <v>60</v>
      </c>
      <c r="C456" s="34">
        <f>вартість!B24</f>
        <v>15.75</v>
      </c>
      <c r="D456" s="171">
        <f aca="true" t="shared" si="25" ref="D456:D462">B456*C456/1000</f>
        <v>0.945</v>
      </c>
      <c r="E456" s="372"/>
      <c r="F456" s="372"/>
      <c r="G456" s="372"/>
      <c r="H456" s="372"/>
    </row>
    <row r="457" spans="1:8" ht="17.25" customHeight="1">
      <c r="A457" s="136" t="s">
        <v>124</v>
      </c>
      <c r="B457" s="34">
        <v>2</v>
      </c>
      <c r="C457" s="34">
        <f>вартість!B14</f>
        <v>63</v>
      </c>
      <c r="D457" s="171">
        <f t="shared" si="25"/>
        <v>0.126</v>
      </c>
      <c r="E457" s="372"/>
      <c r="F457" s="372"/>
      <c r="G457" s="372"/>
      <c r="H457" s="372"/>
    </row>
    <row r="458" spans="1:8" ht="17.25" customHeight="1">
      <c r="A458" s="136" t="s">
        <v>125</v>
      </c>
      <c r="B458" s="34">
        <v>15</v>
      </c>
      <c r="C458" s="34">
        <f>вартість!B22</f>
        <v>12.6</v>
      </c>
      <c r="D458" s="171">
        <f t="shared" si="25"/>
        <v>0.189</v>
      </c>
      <c r="E458" s="372"/>
      <c r="F458" s="372"/>
      <c r="G458" s="372"/>
      <c r="H458" s="372"/>
    </row>
    <row r="459" spans="1:8" ht="17.25" customHeight="1">
      <c r="A459" s="136" t="s">
        <v>126</v>
      </c>
      <c r="B459" s="34">
        <v>15</v>
      </c>
      <c r="C459" s="34">
        <f>вартість!B21</f>
        <v>13.65</v>
      </c>
      <c r="D459" s="171">
        <f t="shared" si="25"/>
        <v>0.20475</v>
      </c>
      <c r="E459" s="372"/>
      <c r="F459" s="372"/>
      <c r="G459" s="372"/>
      <c r="H459" s="372"/>
    </row>
    <row r="460" spans="1:8" ht="17.25" customHeight="1">
      <c r="A460" s="136" t="s">
        <v>239</v>
      </c>
      <c r="B460" s="34">
        <v>3</v>
      </c>
      <c r="C460" s="34">
        <f>вартість!B27</f>
        <v>52.5</v>
      </c>
      <c r="D460" s="171">
        <f t="shared" si="25"/>
        <v>0.1575</v>
      </c>
      <c r="E460" s="372"/>
      <c r="F460" s="372"/>
      <c r="G460" s="372"/>
      <c r="H460" s="372"/>
    </row>
    <row r="461" spans="1:8" ht="17.25" customHeight="1">
      <c r="A461" s="136" t="s">
        <v>127</v>
      </c>
      <c r="B461" s="34">
        <v>1</v>
      </c>
      <c r="C461" s="34">
        <f>вартість!B13</f>
        <v>210</v>
      </c>
      <c r="D461" s="171">
        <f t="shared" si="25"/>
        <v>0.21</v>
      </c>
      <c r="E461" s="372"/>
      <c r="F461" s="372"/>
      <c r="G461" s="372"/>
      <c r="H461" s="372"/>
    </row>
    <row r="462" spans="1:8" ht="17.25" customHeight="1">
      <c r="A462" s="136" t="s">
        <v>123</v>
      </c>
      <c r="B462" s="34">
        <v>0.3</v>
      </c>
      <c r="C462" s="34">
        <f>вартість!B35</f>
        <v>7.35</v>
      </c>
      <c r="D462" s="171">
        <f t="shared" si="25"/>
        <v>0.0022049999999999995</v>
      </c>
      <c r="E462" s="372"/>
      <c r="F462" s="372"/>
      <c r="G462" s="372"/>
      <c r="H462" s="372"/>
    </row>
    <row r="463" spans="1:8" s="103" customFormat="1" ht="12.75">
      <c r="A463" s="141"/>
      <c r="D463" s="176"/>
      <c r="E463" s="159"/>
      <c r="F463" s="159"/>
      <c r="G463" s="159"/>
      <c r="H463" s="159"/>
    </row>
    <row r="464" spans="1:8" s="103" customFormat="1" ht="13.5">
      <c r="A464" s="134" t="s">
        <v>387</v>
      </c>
      <c r="B464" s="201"/>
      <c r="C464" s="125"/>
      <c r="D464" s="128"/>
      <c r="E464" s="164"/>
      <c r="F464" s="164"/>
      <c r="G464" s="164"/>
      <c r="H464" s="164"/>
    </row>
    <row r="465" spans="1:8" s="103" customFormat="1" ht="12.75">
      <c r="A465" s="395" t="s">
        <v>474</v>
      </c>
      <c r="B465" s="396"/>
      <c r="C465" s="26">
        <v>100</v>
      </c>
      <c r="D465" s="185">
        <f>SUM(D467:D475)</f>
        <v>9.684255000000002</v>
      </c>
      <c r="E465" s="400" t="s">
        <v>427</v>
      </c>
      <c r="F465" s="361"/>
      <c r="G465" s="361"/>
      <c r="H465" s="362"/>
    </row>
    <row r="466" spans="1:8" s="103" customFormat="1" ht="12.75" customHeight="1">
      <c r="A466" s="143"/>
      <c r="B466" s="19" t="s">
        <v>231</v>
      </c>
      <c r="C466" s="20" t="s">
        <v>49</v>
      </c>
      <c r="D466" s="186"/>
      <c r="E466" s="363" t="s">
        <v>462</v>
      </c>
      <c r="F466" s="364"/>
      <c r="G466" s="364"/>
      <c r="H466" s="365"/>
    </row>
    <row r="467" spans="1:8" s="103" customFormat="1" ht="12.75">
      <c r="A467" s="143" t="s">
        <v>29</v>
      </c>
      <c r="B467" s="21">
        <v>75</v>
      </c>
      <c r="C467" s="94">
        <f>вартість!B17</f>
        <v>120.75</v>
      </c>
      <c r="D467" s="22">
        <f aca="true" t="shared" si="26" ref="D467:D475">B467*C467/1000</f>
        <v>9.05625</v>
      </c>
      <c r="E467" s="366"/>
      <c r="F467" s="367"/>
      <c r="G467" s="367"/>
      <c r="H467" s="368"/>
    </row>
    <row r="468" spans="1:8" s="103" customFormat="1" ht="12.75">
      <c r="A468" s="143" t="s">
        <v>244</v>
      </c>
      <c r="B468" s="21">
        <v>1.5</v>
      </c>
      <c r="C468" s="34">
        <f>вартість!B13</f>
        <v>210</v>
      </c>
      <c r="D468" s="22">
        <f t="shared" si="26"/>
        <v>0.315</v>
      </c>
      <c r="E468" s="366"/>
      <c r="F468" s="367"/>
      <c r="G468" s="367"/>
      <c r="H468" s="368"/>
    </row>
    <row r="469" spans="1:8" s="103" customFormat="1" ht="12.75">
      <c r="A469" s="147" t="s">
        <v>58</v>
      </c>
      <c r="B469" s="105">
        <v>67</v>
      </c>
      <c r="C469" s="105"/>
      <c r="D469" s="22">
        <f t="shared" si="26"/>
        <v>0</v>
      </c>
      <c r="E469" s="366"/>
      <c r="F469" s="367"/>
      <c r="G469" s="367"/>
      <c r="H469" s="368"/>
    </row>
    <row r="470" spans="1:8" s="103" customFormat="1" ht="12.75">
      <c r="A470" s="147" t="s">
        <v>473</v>
      </c>
      <c r="B470" s="105">
        <v>33</v>
      </c>
      <c r="C470" s="105"/>
      <c r="D470" s="22"/>
      <c r="E470" s="366"/>
      <c r="F470" s="367"/>
      <c r="G470" s="367"/>
      <c r="H470" s="368"/>
    </row>
    <row r="471" spans="1:8" s="103" customFormat="1" ht="12.75">
      <c r="A471" s="143" t="s">
        <v>44</v>
      </c>
      <c r="B471" s="21">
        <v>15</v>
      </c>
      <c r="C471" s="94">
        <f>вартість!B21</f>
        <v>13.65</v>
      </c>
      <c r="D471" s="22">
        <f t="shared" si="26"/>
        <v>0.20475</v>
      </c>
      <c r="E471" s="366"/>
      <c r="F471" s="367"/>
      <c r="G471" s="367"/>
      <c r="H471" s="368"/>
    </row>
    <row r="472" spans="1:8" s="103" customFormat="1" ht="12.75">
      <c r="A472" s="143" t="s">
        <v>239</v>
      </c>
      <c r="B472" s="21">
        <v>1.3</v>
      </c>
      <c r="C472" s="94">
        <f>вартість!B27</f>
        <v>52.5</v>
      </c>
      <c r="D472" s="22">
        <f t="shared" si="26"/>
        <v>0.06825</v>
      </c>
      <c r="E472" s="366"/>
      <c r="F472" s="367"/>
      <c r="G472" s="367"/>
      <c r="H472" s="368"/>
    </row>
    <row r="473" spans="1:8" s="103" customFormat="1" ht="12.75">
      <c r="A473" s="143" t="s">
        <v>59</v>
      </c>
      <c r="B473" s="21">
        <v>3</v>
      </c>
      <c r="C473" s="94">
        <f>'[1]вартисть товарив'!B18</f>
        <v>12.6</v>
      </c>
      <c r="D473" s="22">
        <f t="shared" si="26"/>
        <v>0.0378</v>
      </c>
      <c r="E473" s="366"/>
      <c r="F473" s="367"/>
      <c r="G473" s="367"/>
      <c r="H473" s="368"/>
    </row>
    <row r="474" spans="1:8" s="103" customFormat="1" ht="12.75">
      <c r="A474" s="143" t="s">
        <v>60</v>
      </c>
      <c r="B474" s="21">
        <v>23.3</v>
      </c>
      <c r="C474" s="94"/>
      <c r="D474" s="22">
        <f t="shared" si="26"/>
        <v>0</v>
      </c>
      <c r="E474" s="366"/>
      <c r="F474" s="367"/>
      <c r="G474" s="367"/>
      <c r="H474" s="368"/>
    </row>
    <row r="475" spans="1:8" s="103" customFormat="1" ht="12.75">
      <c r="A475" s="143" t="s">
        <v>233</v>
      </c>
      <c r="B475" s="117">
        <v>0.3</v>
      </c>
      <c r="C475" s="34">
        <f>вартість!B35</f>
        <v>7.35</v>
      </c>
      <c r="D475" s="171">
        <f t="shared" si="26"/>
        <v>0.0022049999999999995</v>
      </c>
      <c r="E475" s="366"/>
      <c r="F475" s="367"/>
      <c r="G475" s="367"/>
      <c r="H475" s="368"/>
    </row>
    <row r="476" spans="1:8" s="103" customFormat="1" ht="12.75">
      <c r="A476" s="148"/>
      <c r="B476" s="127"/>
      <c r="C476" s="126"/>
      <c r="D476" s="128"/>
      <c r="E476" s="164"/>
      <c r="F476" s="164"/>
      <c r="G476" s="164"/>
      <c r="H476" s="164"/>
    </row>
    <row r="477" spans="1:8" s="103" customFormat="1" ht="13.5">
      <c r="A477" s="149" t="s">
        <v>57</v>
      </c>
      <c r="B477" s="121"/>
      <c r="C477" s="12"/>
      <c r="D477" s="128"/>
      <c r="E477" s="164"/>
      <c r="F477" s="164"/>
      <c r="G477" s="164"/>
      <c r="H477" s="164"/>
    </row>
    <row r="478" spans="1:8" ht="12.75">
      <c r="A478" s="411" t="s">
        <v>61</v>
      </c>
      <c r="B478" s="412"/>
      <c r="C478" s="26">
        <v>100</v>
      </c>
      <c r="D478" s="6">
        <f>SUM(D480:D488)</f>
        <v>11.7391875</v>
      </c>
      <c r="E478" s="402" t="s">
        <v>427</v>
      </c>
      <c r="F478" s="357"/>
      <c r="G478" s="357"/>
      <c r="H478" s="358"/>
    </row>
    <row r="479" spans="1:8" ht="12.75" customHeight="1">
      <c r="A479" s="143"/>
      <c r="B479" s="19" t="s">
        <v>231</v>
      </c>
      <c r="C479" s="20" t="s">
        <v>49</v>
      </c>
      <c r="D479" s="186"/>
      <c r="E479" s="363" t="s">
        <v>18</v>
      </c>
      <c r="F479" s="364"/>
      <c r="G479" s="364"/>
      <c r="H479" s="365"/>
    </row>
    <row r="480" spans="1:8" ht="12.75">
      <c r="A480" s="143" t="s">
        <v>50</v>
      </c>
      <c r="B480" s="21">
        <v>82.5</v>
      </c>
      <c r="C480" s="94">
        <f>вартість!B17</f>
        <v>120.75</v>
      </c>
      <c r="D480" s="22">
        <f aca="true" t="shared" si="27" ref="D480:D485">B480*C480/1000</f>
        <v>9.961875</v>
      </c>
      <c r="E480" s="366"/>
      <c r="F480" s="367"/>
      <c r="G480" s="367"/>
      <c r="H480" s="368"/>
    </row>
    <row r="481" spans="1:8" ht="12.75">
      <c r="A481" s="143" t="s">
        <v>59</v>
      </c>
      <c r="B481" s="21">
        <v>5</v>
      </c>
      <c r="C481" s="94">
        <f>вартість!B22</f>
        <v>12.6</v>
      </c>
      <c r="D481" s="22">
        <f t="shared" si="27"/>
        <v>0.063</v>
      </c>
      <c r="E481" s="366"/>
      <c r="F481" s="367"/>
      <c r="G481" s="367"/>
      <c r="H481" s="368"/>
    </row>
    <row r="482" spans="1:8" ht="12.75">
      <c r="A482" s="143" t="s">
        <v>268</v>
      </c>
      <c r="B482" s="21">
        <v>5</v>
      </c>
      <c r="C482" s="94">
        <f>'[1]вартисть товарив'!B17</f>
        <v>13.65</v>
      </c>
      <c r="D482" s="22">
        <f t="shared" si="27"/>
        <v>0.06825</v>
      </c>
      <c r="E482" s="366"/>
      <c r="F482" s="367"/>
      <c r="G482" s="367"/>
      <c r="H482" s="368"/>
    </row>
    <row r="483" spans="1:8" ht="12.75">
      <c r="A483" s="143" t="s">
        <v>297</v>
      </c>
      <c r="B483" s="21">
        <v>0.03</v>
      </c>
      <c r="C483" s="94">
        <f>вартість!B55</f>
        <v>500</v>
      </c>
      <c r="D483" s="22">
        <f t="shared" si="27"/>
        <v>0.015</v>
      </c>
      <c r="E483" s="366"/>
      <c r="F483" s="367"/>
      <c r="G483" s="367"/>
      <c r="H483" s="368"/>
    </row>
    <row r="484" spans="1:8" ht="12.75">
      <c r="A484" s="143" t="s">
        <v>298</v>
      </c>
      <c r="B484" s="21">
        <v>0.075</v>
      </c>
      <c r="C484" s="94">
        <f>'[1]вартисть товарив'!B45</f>
        <v>500</v>
      </c>
      <c r="D484" s="22">
        <f t="shared" si="27"/>
        <v>0.0375</v>
      </c>
      <c r="E484" s="366"/>
      <c r="F484" s="367"/>
      <c r="G484" s="367"/>
      <c r="H484" s="368"/>
    </row>
    <row r="485" spans="1:8" ht="12.75">
      <c r="A485" s="136" t="s">
        <v>123</v>
      </c>
      <c r="B485" s="107">
        <v>0.3</v>
      </c>
      <c r="C485" s="34">
        <f>вартість!B35</f>
        <v>7.35</v>
      </c>
      <c r="D485" s="171">
        <f t="shared" si="27"/>
        <v>0.0022049999999999995</v>
      </c>
      <c r="E485" s="366"/>
      <c r="F485" s="367"/>
      <c r="G485" s="367"/>
      <c r="H485" s="368"/>
    </row>
    <row r="486" spans="1:8" ht="12.75">
      <c r="A486" s="147" t="s">
        <v>299</v>
      </c>
      <c r="B486" s="109">
        <v>50</v>
      </c>
      <c r="C486" s="105"/>
      <c r="D486" s="22"/>
      <c r="E486" s="366"/>
      <c r="F486" s="367"/>
      <c r="G486" s="367"/>
      <c r="H486" s="368"/>
    </row>
    <row r="487" spans="1:8" ht="12.75">
      <c r="A487" s="143" t="s">
        <v>59</v>
      </c>
      <c r="B487" s="21">
        <v>15</v>
      </c>
      <c r="C487" s="94">
        <f>вартість!B22</f>
        <v>12.6</v>
      </c>
      <c r="D487" s="22">
        <f>B487*C487/1000</f>
        <v>0.189</v>
      </c>
      <c r="E487" s="366"/>
      <c r="F487" s="367"/>
      <c r="G487" s="367"/>
      <c r="H487" s="368"/>
    </row>
    <row r="488" spans="1:8" ht="12.75">
      <c r="A488" s="147" t="s">
        <v>300</v>
      </c>
      <c r="B488" s="27">
        <v>30</v>
      </c>
      <c r="C488" s="94"/>
      <c r="D488" s="22">
        <f>D783</f>
        <v>1.4023575</v>
      </c>
      <c r="E488" s="369"/>
      <c r="F488" s="370"/>
      <c r="G488" s="370"/>
      <c r="H488" s="371"/>
    </row>
    <row r="489" spans="1:4" ht="12.75">
      <c r="A489" s="148"/>
      <c r="B489" s="24"/>
      <c r="C489" s="95"/>
      <c r="D489" s="128"/>
    </row>
    <row r="490" spans="1:8" ht="13.5">
      <c r="A490" s="134" t="s">
        <v>136</v>
      </c>
      <c r="B490" s="12"/>
      <c r="C490" s="12"/>
      <c r="D490" s="172"/>
      <c r="E490" s="130"/>
      <c r="F490" s="130"/>
      <c r="G490" s="130"/>
      <c r="H490" s="130"/>
    </row>
    <row r="491" spans="1:8" ht="12.75">
      <c r="A491" s="319" t="s">
        <v>175</v>
      </c>
      <c r="B491" s="319"/>
      <c r="C491" s="36">
        <v>180</v>
      </c>
      <c r="D491" s="6">
        <f>SUM(D493:D504)</f>
        <v>12.736355000000001</v>
      </c>
      <c r="E491" s="307" t="s">
        <v>234</v>
      </c>
      <c r="F491" s="308"/>
      <c r="G491" s="308"/>
      <c r="H491" s="308"/>
    </row>
    <row r="492" spans="1:8" ht="12.75">
      <c r="A492" s="114"/>
      <c r="B492" s="7" t="s">
        <v>231</v>
      </c>
      <c r="C492" s="20" t="s">
        <v>168</v>
      </c>
      <c r="D492" s="170"/>
      <c r="E492" s="336" t="s">
        <v>344</v>
      </c>
      <c r="F492" s="336"/>
      <c r="G492" s="336"/>
      <c r="H492" s="336"/>
    </row>
    <row r="493" spans="1:8" ht="15" customHeight="1">
      <c r="A493" s="136" t="s">
        <v>137</v>
      </c>
      <c r="B493" s="9">
        <v>75</v>
      </c>
      <c r="C493" s="9">
        <f>вартість!B17</f>
        <v>120.75</v>
      </c>
      <c r="D493" s="171">
        <f>B493*C493/1000</f>
        <v>9.05625</v>
      </c>
      <c r="E493" s="336"/>
      <c r="F493" s="336"/>
      <c r="G493" s="336"/>
      <c r="H493" s="336"/>
    </row>
    <row r="494" spans="1:8" ht="15" customHeight="1">
      <c r="A494" s="136" t="s">
        <v>138</v>
      </c>
      <c r="B494" s="9">
        <v>40</v>
      </c>
      <c r="C494" s="9">
        <f>вартість!B7</f>
        <v>18</v>
      </c>
      <c r="D494" s="171">
        <f aca="true" t="shared" si="28" ref="D494:D504">B494*C494/1000</f>
        <v>0.72</v>
      </c>
      <c r="E494" s="336"/>
      <c r="F494" s="336"/>
      <c r="G494" s="336"/>
      <c r="H494" s="336"/>
    </row>
    <row r="495" spans="1:8" ht="15" customHeight="1">
      <c r="A495" s="136" t="s">
        <v>126</v>
      </c>
      <c r="B495" s="9">
        <v>15</v>
      </c>
      <c r="C495" s="9">
        <f>вартість!B21</f>
        <v>13.65</v>
      </c>
      <c r="D495" s="171">
        <f t="shared" si="28"/>
        <v>0.20475</v>
      </c>
      <c r="E495" s="336"/>
      <c r="F495" s="336"/>
      <c r="G495" s="336"/>
      <c r="H495" s="336"/>
    </row>
    <row r="496" spans="1:8" ht="15" customHeight="1">
      <c r="A496" s="136" t="s">
        <v>139</v>
      </c>
      <c r="B496" s="9">
        <v>15</v>
      </c>
      <c r="C496" s="9">
        <f>вартість!B22</f>
        <v>12.6</v>
      </c>
      <c r="D496" s="171">
        <f t="shared" si="28"/>
        <v>0.189</v>
      </c>
      <c r="E496" s="336"/>
      <c r="F496" s="336"/>
      <c r="G496" s="336"/>
      <c r="H496" s="336"/>
    </row>
    <row r="497" spans="1:8" ht="15" customHeight="1">
      <c r="A497" s="136" t="s">
        <v>140</v>
      </c>
      <c r="B497" s="9">
        <v>0.9</v>
      </c>
      <c r="C497" s="9">
        <f>вартість!B52</f>
        <v>1000</v>
      </c>
      <c r="D497" s="171">
        <f t="shared" si="28"/>
        <v>0.9</v>
      </c>
      <c r="E497" s="336"/>
      <c r="F497" s="336"/>
      <c r="G497" s="336"/>
      <c r="H497" s="336"/>
    </row>
    <row r="498" spans="1:8" ht="15" customHeight="1">
      <c r="A498" s="136" t="s">
        <v>123</v>
      </c>
      <c r="B498" s="9">
        <v>0.3</v>
      </c>
      <c r="C498" s="9">
        <f>вартість!B35</f>
        <v>7.35</v>
      </c>
      <c r="D498" s="171">
        <f t="shared" si="28"/>
        <v>0.0022049999999999995</v>
      </c>
      <c r="E498" s="336"/>
      <c r="F498" s="336"/>
      <c r="G498" s="336"/>
      <c r="H498" s="336"/>
    </row>
    <row r="499" spans="1:8" ht="15" customHeight="1">
      <c r="A499" s="136" t="s">
        <v>141</v>
      </c>
      <c r="B499" s="9">
        <v>0.2</v>
      </c>
      <c r="C499" s="9">
        <f>вартість!B53</f>
        <v>500</v>
      </c>
      <c r="D499" s="171">
        <f t="shared" si="28"/>
        <v>0.1</v>
      </c>
      <c r="E499" s="336"/>
      <c r="F499" s="336"/>
      <c r="G499" s="336"/>
      <c r="H499" s="336"/>
    </row>
    <row r="500" spans="1:8" ht="15" customHeight="1">
      <c r="A500" s="136" t="s">
        <v>142</v>
      </c>
      <c r="B500" s="9">
        <v>0.5</v>
      </c>
      <c r="C500" s="9">
        <f>вартість!B54</f>
        <v>1666.7</v>
      </c>
      <c r="D500" s="171">
        <f t="shared" si="28"/>
        <v>0.83335</v>
      </c>
      <c r="E500" s="336"/>
      <c r="F500" s="336"/>
      <c r="G500" s="336"/>
      <c r="H500" s="336"/>
    </row>
    <row r="501" spans="1:8" ht="15" customHeight="1">
      <c r="A501" s="136" t="s">
        <v>239</v>
      </c>
      <c r="B501" s="9">
        <v>3.6</v>
      </c>
      <c r="C501" s="9">
        <f>вартість!B27</f>
        <v>52.5</v>
      </c>
      <c r="D501" s="171">
        <f t="shared" si="28"/>
        <v>0.189</v>
      </c>
      <c r="E501" s="336"/>
      <c r="F501" s="336"/>
      <c r="G501" s="336"/>
      <c r="H501" s="336"/>
    </row>
    <row r="502" spans="1:8" ht="15" customHeight="1">
      <c r="A502" s="136" t="s">
        <v>143</v>
      </c>
      <c r="B502" s="9">
        <v>3.6</v>
      </c>
      <c r="C502" s="9">
        <f>вартість!B14</f>
        <v>63</v>
      </c>
      <c r="D502" s="171">
        <f t="shared" si="28"/>
        <v>0.2268</v>
      </c>
      <c r="E502" s="336"/>
      <c r="F502" s="336"/>
      <c r="G502" s="336"/>
      <c r="H502" s="336"/>
    </row>
    <row r="503" spans="1:8" ht="15" customHeight="1">
      <c r="A503" s="136" t="s">
        <v>244</v>
      </c>
      <c r="B503" s="9">
        <v>1.5</v>
      </c>
      <c r="C503" s="9">
        <f>вартість!B13</f>
        <v>210</v>
      </c>
      <c r="D503" s="171">
        <f t="shared" si="28"/>
        <v>0.315</v>
      </c>
      <c r="E503" s="336"/>
      <c r="F503" s="336"/>
      <c r="G503" s="336"/>
      <c r="H503" s="336"/>
    </row>
    <row r="504" spans="1:8" ht="15" customHeight="1">
      <c r="A504" s="136" t="s">
        <v>144</v>
      </c>
      <c r="B504" s="9">
        <v>77.4</v>
      </c>
      <c r="C504" s="9"/>
      <c r="D504" s="171">
        <f t="shared" si="28"/>
        <v>0</v>
      </c>
      <c r="E504" s="336"/>
      <c r="F504" s="336"/>
      <c r="G504" s="336"/>
      <c r="H504" s="336"/>
    </row>
    <row r="506" spans="1:8" ht="13.5">
      <c r="A506" s="134" t="s">
        <v>187</v>
      </c>
      <c r="B506" s="12"/>
      <c r="C506" s="12"/>
      <c r="D506" s="172"/>
      <c r="E506" s="130"/>
      <c r="F506" s="130"/>
      <c r="G506" s="130"/>
      <c r="H506" s="130"/>
    </row>
    <row r="507" spans="1:8" ht="12.75">
      <c r="A507" s="411" t="s">
        <v>339</v>
      </c>
      <c r="B507" s="412"/>
      <c r="C507" s="26">
        <v>180</v>
      </c>
      <c r="D507" s="6">
        <f>SUM(D509:D517)</f>
        <v>7.978255</v>
      </c>
      <c r="E507" s="307" t="s">
        <v>234</v>
      </c>
      <c r="F507" s="308"/>
      <c r="G507" s="308"/>
      <c r="H507" s="308"/>
    </row>
    <row r="508" spans="1:8" ht="12.75">
      <c r="A508" s="143"/>
      <c r="B508" s="19" t="s">
        <v>231</v>
      </c>
      <c r="C508" s="20" t="s">
        <v>49</v>
      </c>
      <c r="D508" s="186"/>
      <c r="E508" s="320" t="s">
        <v>463</v>
      </c>
      <c r="F508" s="307"/>
      <c r="G508" s="307"/>
      <c r="H508" s="307"/>
    </row>
    <row r="509" spans="1:8" ht="12.75">
      <c r="A509" s="143" t="s">
        <v>50</v>
      </c>
      <c r="B509" s="21">
        <v>40</v>
      </c>
      <c r="C509" s="94">
        <f>вартість!B17</f>
        <v>120.75</v>
      </c>
      <c r="D509" s="22">
        <f>B509*C509/1000</f>
        <v>4.83</v>
      </c>
      <c r="E509" s="307"/>
      <c r="F509" s="307"/>
      <c r="G509" s="307"/>
      <c r="H509" s="307"/>
    </row>
    <row r="510" spans="1:8" ht="12.75">
      <c r="A510" s="143" t="s">
        <v>59</v>
      </c>
      <c r="B510" s="21">
        <v>30</v>
      </c>
      <c r="C510" s="94">
        <f>вартість!B22</f>
        <v>12.6</v>
      </c>
      <c r="D510" s="22">
        <f aca="true" t="shared" si="29" ref="D510:D517">B510*C510/1000</f>
        <v>0.378</v>
      </c>
      <c r="E510" s="307"/>
      <c r="F510" s="307"/>
      <c r="G510" s="307"/>
      <c r="H510" s="307"/>
    </row>
    <row r="511" spans="1:8" ht="12.75">
      <c r="A511" s="143" t="s">
        <v>30</v>
      </c>
      <c r="B511" s="21">
        <v>120</v>
      </c>
      <c r="C511" s="94">
        <f>вартість!B23</f>
        <v>14.39</v>
      </c>
      <c r="D511" s="22">
        <f t="shared" si="29"/>
        <v>1.7268000000000001</v>
      </c>
      <c r="E511" s="307"/>
      <c r="F511" s="307"/>
      <c r="G511" s="307"/>
      <c r="H511" s="307"/>
    </row>
    <row r="512" spans="1:8" ht="12.75">
      <c r="A512" s="143" t="s">
        <v>268</v>
      </c>
      <c r="B512" s="21">
        <v>25</v>
      </c>
      <c r="C512" s="94">
        <f>вартість!B21</f>
        <v>13.65</v>
      </c>
      <c r="D512" s="22">
        <f t="shared" si="29"/>
        <v>0.34125</v>
      </c>
      <c r="E512" s="307"/>
      <c r="F512" s="307"/>
      <c r="G512" s="307"/>
      <c r="H512" s="307"/>
    </row>
    <row r="513" spans="1:8" ht="12.75">
      <c r="A513" s="136" t="s">
        <v>123</v>
      </c>
      <c r="B513" s="107">
        <v>0.3</v>
      </c>
      <c r="C513" s="94">
        <f>вартість!B35</f>
        <v>7.35</v>
      </c>
      <c r="D513" s="22">
        <f t="shared" si="29"/>
        <v>0.0022049999999999995</v>
      </c>
      <c r="E513" s="307"/>
      <c r="F513" s="307"/>
      <c r="G513" s="307"/>
      <c r="H513" s="307"/>
    </row>
    <row r="514" spans="1:8" ht="12.75">
      <c r="A514" s="143" t="s">
        <v>298</v>
      </c>
      <c r="B514" s="21">
        <v>0.15</v>
      </c>
      <c r="C514" s="94">
        <f>вартість!B53</f>
        <v>500</v>
      </c>
      <c r="D514" s="22">
        <f t="shared" si="29"/>
        <v>0.075</v>
      </c>
      <c r="E514" s="307"/>
      <c r="F514" s="307"/>
      <c r="G514" s="307"/>
      <c r="H514" s="307"/>
    </row>
    <row r="515" spans="1:8" ht="12.75">
      <c r="A515" s="143" t="s">
        <v>297</v>
      </c>
      <c r="B515" s="21">
        <v>0.2</v>
      </c>
      <c r="C515" s="94">
        <f>вартість!B55</f>
        <v>500</v>
      </c>
      <c r="D515" s="22">
        <f t="shared" si="29"/>
        <v>0.1</v>
      </c>
      <c r="E515" s="307"/>
      <c r="F515" s="307"/>
      <c r="G515" s="307"/>
      <c r="H515" s="307"/>
    </row>
    <row r="516" spans="1:8" ht="12.75">
      <c r="A516" s="143" t="s">
        <v>239</v>
      </c>
      <c r="B516" s="21">
        <v>10</v>
      </c>
      <c r="C516" s="94">
        <f>вартість!B27</f>
        <v>52.5</v>
      </c>
      <c r="D516" s="22">
        <f t="shared" si="29"/>
        <v>0.525</v>
      </c>
      <c r="E516" s="307"/>
      <c r="F516" s="307"/>
      <c r="G516" s="307"/>
      <c r="H516" s="307"/>
    </row>
    <row r="517" spans="1:8" ht="12.75">
      <c r="A517" s="143" t="s">
        <v>232</v>
      </c>
      <c r="B517" s="21">
        <v>40</v>
      </c>
      <c r="C517" s="94"/>
      <c r="D517" s="22">
        <f t="shared" si="29"/>
        <v>0</v>
      </c>
      <c r="E517" s="307"/>
      <c r="F517" s="307"/>
      <c r="G517" s="307"/>
      <c r="H517" s="307"/>
    </row>
    <row r="519" spans="1:8" s="103" customFormat="1" ht="13.5">
      <c r="A519" s="150" t="s">
        <v>189</v>
      </c>
      <c r="C519" s="25"/>
      <c r="D519" s="128"/>
      <c r="E519" s="164"/>
      <c r="F519" s="164"/>
      <c r="G519" s="164"/>
      <c r="H519" s="164"/>
    </row>
    <row r="520" spans="1:8" s="103" customFormat="1" ht="12.75">
      <c r="A520" s="397" t="s">
        <v>48</v>
      </c>
      <c r="B520" s="398"/>
      <c r="C520" s="26">
        <v>130</v>
      </c>
      <c r="D520" s="6">
        <f>SUM(D522:D532)</f>
        <v>8.509409999999999</v>
      </c>
      <c r="E520" s="307" t="s">
        <v>234</v>
      </c>
      <c r="F520" s="308"/>
      <c r="G520" s="308"/>
      <c r="H520" s="308"/>
    </row>
    <row r="521" spans="1:8" s="103" customFormat="1" ht="12.75" customHeight="1">
      <c r="A521" s="143"/>
      <c r="B521" s="19" t="s">
        <v>231</v>
      </c>
      <c r="C521" s="20" t="s">
        <v>49</v>
      </c>
      <c r="D521" s="186"/>
      <c r="E521" s="363" t="s">
        <v>464</v>
      </c>
      <c r="F521" s="364"/>
      <c r="G521" s="364"/>
      <c r="H521" s="365"/>
    </row>
    <row r="522" spans="1:8" ht="12.75">
      <c r="A522" s="143" t="s">
        <v>50</v>
      </c>
      <c r="B522" s="21">
        <v>40</v>
      </c>
      <c r="C522" s="94">
        <f>вартість!B17</f>
        <v>120.75</v>
      </c>
      <c r="D522" s="22">
        <f>B522*C522/1000</f>
        <v>4.83</v>
      </c>
      <c r="E522" s="366"/>
      <c r="F522" s="367"/>
      <c r="G522" s="367"/>
      <c r="H522" s="368"/>
    </row>
    <row r="523" spans="1:8" ht="12.75">
      <c r="A523" s="143" t="s">
        <v>44</v>
      </c>
      <c r="B523" s="21">
        <v>10</v>
      </c>
      <c r="C523" s="94">
        <f>вартість!B21</f>
        <v>13.65</v>
      </c>
      <c r="D523" s="22">
        <f>B523*C523/1000</f>
        <v>0.1365</v>
      </c>
      <c r="E523" s="366"/>
      <c r="F523" s="367"/>
      <c r="G523" s="367"/>
      <c r="H523" s="368"/>
    </row>
    <row r="524" spans="1:8" ht="12.75">
      <c r="A524" s="143" t="s">
        <v>51</v>
      </c>
      <c r="B524" s="107">
        <v>3</v>
      </c>
      <c r="C524" s="94">
        <f>вартість!B14</f>
        <v>63</v>
      </c>
      <c r="D524" s="22">
        <f>B524*C524/1000</f>
        <v>0.189</v>
      </c>
      <c r="E524" s="366"/>
      <c r="F524" s="367"/>
      <c r="G524" s="367"/>
      <c r="H524" s="368"/>
    </row>
    <row r="525" spans="1:8" ht="12.75">
      <c r="A525" s="147" t="s">
        <v>52</v>
      </c>
      <c r="B525" s="110">
        <v>27</v>
      </c>
      <c r="C525" s="105"/>
      <c r="D525" s="22"/>
      <c r="E525" s="366"/>
      <c r="F525" s="367"/>
      <c r="G525" s="367"/>
      <c r="H525" s="368"/>
    </row>
    <row r="526" spans="1:8" ht="12.75">
      <c r="A526" s="143" t="s">
        <v>53</v>
      </c>
      <c r="B526" s="21">
        <v>20</v>
      </c>
      <c r="C526" s="94">
        <f>вартість!B22</f>
        <v>12.6</v>
      </c>
      <c r="D526" s="22">
        <f>B526*C526/1000</f>
        <v>0.252</v>
      </c>
      <c r="E526" s="366"/>
      <c r="F526" s="367"/>
      <c r="G526" s="367"/>
      <c r="H526" s="368"/>
    </row>
    <row r="527" spans="1:8" ht="12.75">
      <c r="A527" s="143" t="s">
        <v>44</v>
      </c>
      <c r="B527" s="21">
        <v>20</v>
      </c>
      <c r="C527" s="94">
        <f>вартість!B21</f>
        <v>13.65</v>
      </c>
      <c r="D527" s="22">
        <f>B527*C527/1000</f>
        <v>0.273</v>
      </c>
      <c r="E527" s="366"/>
      <c r="F527" s="367"/>
      <c r="G527" s="367"/>
      <c r="H527" s="368"/>
    </row>
    <row r="528" spans="1:8" ht="12.75">
      <c r="A528" s="143" t="s">
        <v>54</v>
      </c>
      <c r="B528" s="21">
        <v>105</v>
      </c>
      <c r="C528" s="94"/>
      <c r="D528" s="22"/>
      <c r="E528" s="366"/>
      <c r="F528" s="367"/>
      <c r="G528" s="367"/>
      <c r="H528" s="368"/>
    </row>
    <row r="529" spans="1:8" ht="12.75">
      <c r="A529" s="147" t="s">
        <v>55</v>
      </c>
      <c r="B529" s="105">
        <v>90</v>
      </c>
      <c r="C529" s="105"/>
      <c r="D529" s="186"/>
      <c r="E529" s="366"/>
      <c r="F529" s="367"/>
      <c r="G529" s="367"/>
      <c r="H529" s="368"/>
    </row>
    <row r="530" spans="1:8" ht="12.75">
      <c r="A530" s="143" t="s">
        <v>25</v>
      </c>
      <c r="B530" s="107">
        <v>45</v>
      </c>
      <c r="C530" s="94">
        <f>вартість!B3</f>
        <v>29.4</v>
      </c>
      <c r="D530" s="22">
        <f>B530*C530/1000</f>
        <v>1.323</v>
      </c>
      <c r="E530" s="366"/>
      <c r="F530" s="367"/>
      <c r="G530" s="367"/>
      <c r="H530" s="368"/>
    </row>
    <row r="531" spans="1:8" ht="12.75">
      <c r="A531" s="143" t="s">
        <v>56</v>
      </c>
      <c r="B531" s="21">
        <v>0.9</v>
      </c>
      <c r="C531" s="94">
        <f>вартість!B54</f>
        <v>1666.7</v>
      </c>
      <c r="D531" s="22">
        <f>B531*C531/1000</f>
        <v>1.50003</v>
      </c>
      <c r="E531" s="366"/>
      <c r="F531" s="367"/>
      <c r="G531" s="367"/>
      <c r="H531" s="368"/>
    </row>
    <row r="532" spans="1:8" ht="12.75">
      <c r="A532" s="136" t="s">
        <v>123</v>
      </c>
      <c r="B532" s="21">
        <v>0.8</v>
      </c>
      <c r="C532" s="94">
        <f>вартість!B35</f>
        <v>7.35</v>
      </c>
      <c r="D532" s="171">
        <f>B532*C532/1000</f>
        <v>0.00588</v>
      </c>
      <c r="E532" s="369"/>
      <c r="F532" s="370"/>
      <c r="G532" s="370"/>
      <c r="H532" s="371"/>
    </row>
    <row r="534" spans="1:9" ht="13.5">
      <c r="A534" s="134" t="s">
        <v>340</v>
      </c>
      <c r="B534" s="3"/>
      <c r="C534" s="3"/>
      <c r="D534" s="169"/>
      <c r="E534" s="4"/>
      <c r="F534" s="4"/>
      <c r="G534" s="159"/>
      <c r="H534" s="159"/>
      <c r="I534" s="103"/>
    </row>
    <row r="535" spans="1:9" ht="12.75">
      <c r="A535" s="319" t="s">
        <v>341</v>
      </c>
      <c r="B535" s="319"/>
      <c r="C535" s="20">
        <v>180</v>
      </c>
      <c r="D535" s="6">
        <f>SUM(D537:D544)</f>
        <v>11.332374999999999</v>
      </c>
      <c r="E535" s="307" t="s">
        <v>234</v>
      </c>
      <c r="F535" s="308"/>
      <c r="G535" s="308"/>
      <c r="H535" s="308"/>
      <c r="I535" s="103"/>
    </row>
    <row r="536" spans="1:9" ht="12.75" customHeight="1">
      <c r="A536" s="114"/>
      <c r="B536" s="7" t="s">
        <v>231</v>
      </c>
      <c r="C536" s="20" t="s">
        <v>168</v>
      </c>
      <c r="D536" s="170"/>
      <c r="E536" s="372" t="s">
        <v>255</v>
      </c>
      <c r="F536" s="372"/>
      <c r="G536" s="372"/>
      <c r="H536" s="372"/>
      <c r="I536" s="130"/>
    </row>
    <row r="537" spans="1:9" ht="24" customHeight="1">
      <c r="A537" s="136" t="s">
        <v>29</v>
      </c>
      <c r="B537" s="34">
        <v>75</v>
      </c>
      <c r="C537" s="34">
        <f>вартість!B17</f>
        <v>120.75</v>
      </c>
      <c r="D537" s="187">
        <f aca="true" t="shared" si="30" ref="D537:D544">B537*C537/1000</f>
        <v>9.05625</v>
      </c>
      <c r="E537" s="372"/>
      <c r="F537" s="372"/>
      <c r="G537" s="372"/>
      <c r="H537" s="372"/>
      <c r="I537" s="130"/>
    </row>
    <row r="538" spans="1:9" ht="24" customHeight="1">
      <c r="A538" s="136" t="s">
        <v>25</v>
      </c>
      <c r="B538" s="34">
        <v>40</v>
      </c>
      <c r="C538" s="34">
        <f>вартість!B3</f>
        <v>29.4</v>
      </c>
      <c r="D538" s="187">
        <f t="shared" si="30"/>
        <v>1.176</v>
      </c>
      <c r="E538" s="372"/>
      <c r="F538" s="372"/>
      <c r="G538" s="372"/>
      <c r="H538" s="372"/>
      <c r="I538" s="130"/>
    </row>
    <row r="539" spans="1:9" ht="24" customHeight="1">
      <c r="A539" s="136" t="s">
        <v>146</v>
      </c>
      <c r="B539" s="34">
        <v>5.4</v>
      </c>
      <c r="C539" s="34">
        <f>вартість!B14</f>
        <v>63</v>
      </c>
      <c r="D539" s="187">
        <f t="shared" si="30"/>
        <v>0.34020000000000006</v>
      </c>
      <c r="E539" s="372"/>
      <c r="F539" s="372"/>
      <c r="G539" s="372"/>
      <c r="H539" s="372"/>
      <c r="I539" s="130"/>
    </row>
    <row r="540" spans="1:9" ht="24" customHeight="1">
      <c r="A540" s="136" t="s">
        <v>238</v>
      </c>
      <c r="B540" s="34">
        <v>10</v>
      </c>
      <c r="C540" s="34">
        <f>вартість!B21</f>
        <v>13.65</v>
      </c>
      <c r="D540" s="187">
        <f t="shared" si="30"/>
        <v>0.1365</v>
      </c>
      <c r="E540" s="372"/>
      <c r="F540" s="372"/>
      <c r="G540" s="372"/>
      <c r="H540" s="372"/>
      <c r="I540" s="130"/>
    </row>
    <row r="541" spans="1:9" ht="24" customHeight="1">
      <c r="A541" s="136" t="s">
        <v>237</v>
      </c>
      <c r="B541" s="34">
        <v>15</v>
      </c>
      <c r="C541" s="34">
        <f>вартість!B22</f>
        <v>12.6</v>
      </c>
      <c r="D541" s="187">
        <f t="shared" si="30"/>
        <v>0.189</v>
      </c>
      <c r="E541" s="372"/>
      <c r="F541" s="372"/>
      <c r="G541" s="372"/>
      <c r="H541" s="372"/>
      <c r="I541" s="130"/>
    </row>
    <row r="542" spans="1:9" ht="24" customHeight="1">
      <c r="A542" s="136" t="s">
        <v>254</v>
      </c>
      <c r="B542" s="34">
        <v>6.3</v>
      </c>
      <c r="C542" s="34">
        <f>вартість!B27</f>
        <v>52.5</v>
      </c>
      <c r="D542" s="187">
        <f t="shared" si="30"/>
        <v>0.33075</v>
      </c>
      <c r="E542" s="372"/>
      <c r="F542" s="372"/>
      <c r="G542" s="372"/>
      <c r="H542" s="372"/>
      <c r="I542" s="130"/>
    </row>
    <row r="543" spans="1:9" ht="24" customHeight="1">
      <c r="A543" s="136" t="s">
        <v>298</v>
      </c>
      <c r="B543" s="34">
        <v>0.2</v>
      </c>
      <c r="C543" s="34">
        <f>вартість!B53</f>
        <v>500</v>
      </c>
      <c r="D543" s="187">
        <f t="shared" si="30"/>
        <v>0.1</v>
      </c>
      <c r="E543" s="372"/>
      <c r="F543" s="372"/>
      <c r="G543" s="372"/>
      <c r="H543" s="372"/>
      <c r="I543" s="130"/>
    </row>
    <row r="544" spans="1:9" ht="24" customHeight="1">
      <c r="A544" s="136" t="s">
        <v>123</v>
      </c>
      <c r="B544" s="34">
        <v>0.5</v>
      </c>
      <c r="C544" s="34">
        <f>вартість!B35</f>
        <v>7.35</v>
      </c>
      <c r="D544" s="187">
        <f t="shared" si="30"/>
        <v>0.003675</v>
      </c>
      <c r="E544" s="372"/>
      <c r="F544" s="372"/>
      <c r="G544" s="372"/>
      <c r="H544" s="372"/>
      <c r="I544" s="130"/>
    </row>
    <row r="546" spans="1:6" ht="13.5">
      <c r="A546" s="134" t="s">
        <v>276</v>
      </c>
      <c r="B546" s="3"/>
      <c r="C546" s="3"/>
      <c r="D546" s="169"/>
      <c r="E546" s="4"/>
      <c r="F546" s="4"/>
    </row>
    <row r="547" spans="1:8" ht="12.75">
      <c r="A547" s="319" t="s">
        <v>442</v>
      </c>
      <c r="B547" s="319"/>
      <c r="C547" s="20">
        <v>120</v>
      </c>
      <c r="D547" s="6">
        <f>SUM(D549:D561)</f>
        <v>13.824212500000002</v>
      </c>
      <c r="E547" s="307" t="s">
        <v>234</v>
      </c>
      <c r="F547" s="307"/>
      <c r="G547" s="307"/>
      <c r="H547" s="307"/>
    </row>
    <row r="548" spans="1:8" ht="12.75">
      <c r="A548" s="114"/>
      <c r="B548" s="7" t="s">
        <v>231</v>
      </c>
      <c r="C548" s="20" t="s">
        <v>168</v>
      </c>
      <c r="D548" s="170"/>
      <c r="E548" s="320" t="s">
        <v>221</v>
      </c>
      <c r="F548" s="320"/>
      <c r="G548" s="320"/>
      <c r="H548" s="320"/>
    </row>
    <row r="549" spans="1:8" ht="18.75" customHeight="1">
      <c r="A549" s="136" t="s">
        <v>29</v>
      </c>
      <c r="B549" s="9">
        <v>60</v>
      </c>
      <c r="C549" s="100">
        <f>вартість!B17</f>
        <v>120.75</v>
      </c>
      <c r="D549" s="16">
        <f>B549*C549/1000</f>
        <v>7.245</v>
      </c>
      <c r="E549" s="320"/>
      <c r="F549" s="320"/>
      <c r="G549" s="320"/>
      <c r="H549" s="320"/>
    </row>
    <row r="550" spans="1:8" ht="18.75" customHeight="1">
      <c r="A550" s="136" t="s">
        <v>146</v>
      </c>
      <c r="B550" s="9">
        <v>1.5</v>
      </c>
      <c r="C550" s="100">
        <f>вартість!B14</f>
        <v>63</v>
      </c>
      <c r="D550" s="16">
        <f aca="true" t="shared" si="31" ref="D550:D561">B550*C550/1000</f>
        <v>0.0945</v>
      </c>
      <c r="E550" s="320"/>
      <c r="F550" s="320"/>
      <c r="G550" s="320"/>
      <c r="H550" s="320"/>
    </row>
    <row r="551" spans="1:8" ht="18.75" customHeight="1">
      <c r="A551" s="136" t="s">
        <v>232</v>
      </c>
      <c r="B551" s="9">
        <v>54</v>
      </c>
      <c r="C551" s="100"/>
      <c r="D551" s="16">
        <f t="shared" si="31"/>
        <v>0</v>
      </c>
      <c r="E551" s="320"/>
      <c r="F551" s="320"/>
      <c r="G551" s="320"/>
      <c r="H551" s="320"/>
    </row>
    <row r="552" spans="1:8" ht="18.75" customHeight="1">
      <c r="A552" s="151" t="s">
        <v>454</v>
      </c>
      <c r="B552" s="99"/>
      <c r="C552" s="101">
        <v>41.5</v>
      </c>
      <c r="D552" s="16"/>
      <c r="E552" s="320"/>
      <c r="F552" s="320"/>
      <c r="G552" s="320"/>
      <c r="H552" s="320"/>
    </row>
    <row r="553" spans="1:8" ht="18.75" customHeight="1">
      <c r="A553" s="136" t="s">
        <v>30</v>
      </c>
      <c r="B553" s="9">
        <v>112</v>
      </c>
      <c r="C553" s="100">
        <f>вартість!B23</f>
        <v>14.39</v>
      </c>
      <c r="D553" s="16">
        <f t="shared" si="31"/>
        <v>1.61168</v>
      </c>
      <c r="E553" s="320"/>
      <c r="F553" s="320"/>
      <c r="G553" s="320"/>
      <c r="H553" s="320"/>
    </row>
    <row r="554" spans="1:8" ht="18.75" customHeight="1">
      <c r="A554" s="136" t="s">
        <v>237</v>
      </c>
      <c r="B554" s="9">
        <v>25</v>
      </c>
      <c r="C554" s="100">
        <f>вартість!B22</f>
        <v>12.6</v>
      </c>
      <c r="D554" s="16">
        <f t="shared" si="31"/>
        <v>0.315</v>
      </c>
      <c r="E554" s="320"/>
      <c r="F554" s="320"/>
      <c r="G554" s="320"/>
      <c r="H554" s="320"/>
    </row>
    <row r="555" spans="1:8" ht="18.75" customHeight="1">
      <c r="A555" s="136" t="s">
        <v>238</v>
      </c>
      <c r="B555" s="9">
        <v>15</v>
      </c>
      <c r="C555" s="9">
        <f>вартість!B21</f>
        <v>13.65</v>
      </c>
      <c r="D555" s="16">
        <f t="shared" si="31"/>
        <v>0.20475</v>
      </c>
      <c r="E555" s="320"/>
      <c r="F555" s="320"/>
      <c r="G555" s="320"/>
      <c r="H555" s="320"/>
    </row>
    <row r="556" spans="1:8" ht="18.75" customHeight="1">
      <c r="A556" s="136" t="s">
        <v>146</v>
      </c>
      <c r="B556" s="9">
        <v>3</v>
      </c>
      <c r="C556" s="9">
        <f>вартість!B14</f>
        <v>63</v>
      </c>
      <c r="D556" s="16">
        <f t="shared" si="31"/>
        <v>0.189</v>
      </c>
      <c r="E556" s="320"/>
      <c r="F556" s="320"/>
      <c r="G556" s="320"/>
      <c r="H556" s="320"/>
    </row>
    <row r="557" spans="1:8" ht="18.75" customHeight="1">
      <c r="A557" s="151" t="s">
        <v>455</v>
      </c>
      <c r="B557" s="99"/>
      <c r="C557" s="99">
        <v>13</v>
      </c>
      <c r="D557" s="242">
        <f>D791</f>
        <v>3.9428124999999996</v>
      </c>
      <c r="E557" s="320"/>
      <c r="F557" s="320"/>
      <c r="G557" s="320"/>
      <c r="H557" s="320"/>
    </row>
    <row r="558" spans="1:8" ht="18.75" customHeight="1">
      <c r="A558" s="136" t="s">
        <v>232</v>
      </c>
      <c r="B558" s="9">
        <v>9.5</v>
      </c>
      <c r="C558" s="9"/>
      <c r="D558" s="16">
        <f t="shared" si="31"/>
        <v>0</v>
      </c>
      <c r="E558" s="320"/>
      <c r="F558" s="320"/>
      <c r="G558" s="320"/>
      <c r="H558" s="320"/>
    </row>
    <row r="559" spans="1:8" ht="18.75" customHeight="1">
      <c r="A559" s="152" t="s">
        <v>254</v>
      </c>
      <c r="B559" s="98">
        <v>3.5</v>
      </c>
      <c r="C559" s="98">
        <f>вартість!B27</f>
        <v>52.5</v>
      </c>
      <c r="D559" s="16">
        <f t="shared" si="31"/>
        <v>0.18375</v>
      </c>
      <c r="E559" s="320"/>
      <c r="F559" s="320"/>
      <c r="G559" s="320"/>
      <c r="H559" s="320"/>
    </row>
    <row r="560" spans="1:8" ht="18.75" customHeight="1">
      <c r="A560" s="152" t="s">
        <v>240</v>
      </c>
      <c r="B560" s="98">
        <v>2</v>
      </c>
      <c r="C560" s="98">
        <f>вартість!B20</f>
        <v>17.39</v>
      </c>
      <c r="D560" s="16">
        <f t="shared" si="31"/>
        <v>0.03478</v>
      </c>
      <c r="E560" s="320"/>
      <c r="F560" s="320"/>
      <c r="G560" s="320"/>
      <c r="H560" s="320"/>
    </row>
    <row r="561" spans="1:8" ht="18.75" customHeight="1">
      <c r="A561" s="152" t="s">
        <v>123</v>
      </c>
      <c r="B561" s="98">
        <v>0.4</v>
      </c>
      <c r="C561" s="98">
        <f>вартість!B35</f>
        <v>7.35</v>
      </c>
      <c r="D561" s="16">
        <f t="shared" si="31"/>
        <v>0.00294</v>
      </c>
      <c r="E561" s="320"/>
      <c r="F561" s="320"/>
      <c r="G561" s="320"/>
      <c r="H561" s="320"/>
    </row>
    <row r="562" spans="1:6" ht="12.75">
      <c r="A562" s="132"/>
      <c r="B562" s="3"/>
      <c r="C562" s="3"/>
      <c r="D562" s="169"/>
      <c r="E562" s="4"/>
      <c r="F562" s="4"/>
    </row>
    <row r="563" spans="1:6" ht="13.5">
      <c r="A563" s="134" t="s">
        <v>388</v>
      </c>
      <c r="B563" s="3"/>
      <c r="C563" s="3"/>
      <c r="D563" s="169"/>
      <c r="E563" s="4"/>
      <c r="F563" s="4"/>
    </row>
    <row r="564" spans="1:10" ht="12.75">
      <c r="A564" s="319" t="s">
        <v>347</v>
      </c>
      <c r="B564" s="319"/>
      <c r="C564" s="20">
        <v>120</v>
      </c>
      <c r="D564" s="6">
        <f>SUM(D566:D570)</f>
        <v>16.790339999999997</v>
      </c>
      <c r="E564" s="307" t="s">
        <v>234</v>
      </c>
      <c r="F564" s="308"/>
      <c r="G564" s="308"/>
      <c r="H564" s="308"/>
      <c r="I564" s="11"/>
      <c r="J564" s="13"/>
    </row>
    <row r="565" spans="1:10" ht="12.75">
      <c r="A565" s="114"/>
      <c r="B565" s="7" t="s">
        <v>231</v>
      </c>
      <c r="C565" s="20" t="s">
        <v>168</v>
      </c>
      <c r="D565" s="170"/>
      <c r="E565" s="320" t="s">
        <v>247</v>
      </c>
      <c r="F565" s="320"/>
      <c r="G565" s="320"/>
      <c r="H565" s="320"/>
      <c r="I565" s="11"/>
      <c r="J565" s="13"/>
    </row>
    <row r="566" spans="1:10" ht="12.75" customHeight="1">
      <c r="A566" s="136" t="s">
        <v>29</v>
      </c>
      <c r="B566" s="9">
        <v>130</v>
      </c>
      <c r="C566" s="9">
        <f>вартість!B17</f>
        <v>120.75</v>
      </c>
      <c r="D566" s="22">
        <f>B566*C566/1000</f>
        <v>15.6975</v>
      </c>
      <c r="E566" s="320"/>
      <c r="F566" s="320"/>
      <c r="G566" s="320"/>
      <c r="H566" s="320"/>
      <c r="I566" s="11"/>
      <c r="J566" s="12"/>
    </row>
    <row r="567" spans="1:10" ht="12.75">
      <c r="A567" s="136" t="s">
        <v>239</v>
      </c>
      <c r="B567" s="9">
        <v>18.6</v>
      </c>
      <c r="C567" s="9">
        <f>вартість!B27</f>
        <v>52.5</v>
      </c>
      <c r="D567" s="22">
        <f>B567*C567/1000</f>
        <v>0.9765000000000001</v>
      </c>
      <c r="E567" s="320"/>
      <c r="F567" s="320"/>
      <c r="G567" s="320"/>
      <c r="H567" s="320"/>
      <c r="I567" s="11"/>
      <c r="J567" s="12"/>
    </row>
    <row r="568" spans="1:10" ht="12.75">
      <c r="A568" s="136" t="s">
        <v>123</v>
      </c>
      <c r="B568" s="9">
        <v>0.4</v>
      </c>
      <c r="C568" s="9">
        <f>вартість!B35</f>
        <v>7.35</v>
      </c>
      <c r="D568" s="22">
        <f>B568*C568/1000</f>
        <v>0.00294</v>
      </c>
      <c r="E568" s="320"/>
      <c r="F568" s="320"/>
      <c r="G568" s="320"/>
      <c r="H568" s="320"/>
      <c r="I568" s="11"/>
      <c r="J568" s="12"/>
    </row>
    <row r="569" spans="1:10" ht="12.75">
      <c r="A569" s="136" t="s">
        <v>243</v>
      </c>
      <c r="B569" s="9"/>
      <c r="C569" s="9"/>
      <c r="D569" s="22">
        <f>B569*C569/1000</f>
        <v>0</v>
      </c>
      <c r="E569" s="320"/>
      <c r="F569" s="320"/>
      <c r="G569" s="320"/>
      <c r="H569" s="320"/>
      <c r="I569" s="11"/>
      <c r="J569" s="12"/>
    </row>
    <row r="570" spans="1:10" ht="12.75">
      <c r="A570" s="136" t="s">
        <v>146</v>
      </c>
      <c r="B570" s="9">
        <v>1.8</v>
      </c>
      <c r="C570" s="9">
        <f>вартість!B14</f>
        <v>63</v>
      </c>
      <c r="D570" s="22">
        <f>B570*C570/1000</f>
        <v>0.1134</v>
      </c>
      <c r="E570" s="320"/>
      <c r="F570" s="320"/>
      <c r="G570" s="320"/>
      <c r="H570" s="320"/>
      <c r="I570" s="11"/>
      <c r="J570" s="12"/>
    </row>
    <row r="571" spans="1:10" ht="12.75">
      <c r="A571" s="132"/>
      <c r="B571" s="12"/>
      <c r="C571" s="12"/>
      <c r="D571" s="128"/>
      <c r="E571" s="130"/>
      <c r="F571" s="130"/>
      <c r="G571" s="130"/>
      <c r="H571" s="130"/>
      <c r="I571" s="11"/>
      <c r="J571" s="13"/>
    </row>
    <row r="572" spans="1:6" ht="13.5">
      <c r="A572" s="134" t="s">
        <v>277</v>
      </c>
      <c r="B572" s="3"/>
      <c r="C572" s="3"/>
      <c r="D572" s="169"/>
      <c r="E572" s="4"/>
      <c r="F572" s="4"/>
    </row>
    <row r="573" spans="1:10" ht="12.75">
      <c r="A573" s="321" t="s">
        <v>356</v>
      </c>
      <c r="B573" s="322"/>
      <c r="C573" s="97">
        <v>70</v>
      </c>
      <c r="D573" s="6">
        <f>SUM(D575:D582)</f>
        <v>8.02478</v>
      </c>
      <c r="E573" s="4"/>
      <c r="F573" s="4"/>
      <c r="H573" s="158"/>
      <c r="I573" s="11"/>
      <c r="J573" s="13"/>
    </row>
    <row r="574" spans="1:10" ht="12.75">
      <c r="A574" s="114"/>
      <c r="B574" s="7" t="s">
        <v>231</v>
      </c>
      <c r="C574" s="5" t="s">
        <v>168</v>
      </c>
      <c r="D574" s="170"/>
      <c r="E574" s="323" t="s">
        <v>234</v>
      </c>
      <c r="F574" s="324"/>
      <c r="G574" s="324"/>
      <c r="H574" s="325"/>
      <c r="I574" s="11"/>
      <c r="J574" s="13"/>
    </row>
    <row r="575" spans="1:10" ht="21" customHeight="1">
      <c r="A575" s="136" t="s">
        <v>29</v>
      </c>
      <c r="B575" s="9">
        <v>60</v>
      </c>
      <c r="C575" s="9">
        <f>вартість!B17</f>
        <v>120.75</v>
      </c>
      <c r="D575" s="22">
        <f>B575*C575/1000</f>
        <v>7.245</v>
      </c>
      <c r="E575" s="320" t="s">
        <v>269</v>
      </c>
      <c r="F575" s="372"/>
      <c r="G575" s="372"/>
      <c r="H575" s="372"/>
      <c r="I575" s="11"/>
      <c r="J575" s="13"/>
    </row>
    <row r="576" spans="1:10" ht="21" customHeight="1">
      <c r="A576" s="136" t="s">
        <v>357</v>
      </c>
      <c r="B576" s="9">
        <v>15</v>
      </c>
      <c r="C576" s="9">
        <f>вартість!B21</f>
        <v>13.65</v>
      </c>
      <c r="D576" s="22">
        <f aca="true" t="shared" si="32" ref="D576:D582">B576*C576/1000</f>
        <v>0.20475</v>
      </c>
      <c r="E576" s="320"/>
      <c r="F576" s="372"/>
      <c r="G576" s="372"/>
      <c r="H576" s="372"/>
      <c r="I576" s="11"/>
      <c r="J576" s="13"/>
    </row>
    <row r="577" spans="1:10" ht="21" customHeight="1">
      <c r="A577" s="136" t="s">
        <v>237</v>
      </c>
      <c r="B577" s="9">
        <v>15</v>
      </c>
      <c r="C577" s="9">
        <f>вартість!B22</f>
        <v>12.6</v>
      </c>
      <c r="D577" s="22">
        <f t="shared" si="32"/>
        <v>0.189</v>
      </c>
      <c r="E577" s="320"/>
      <c r="F577" s="372"/>
      <c r="G577" s="372"/>
      <c r="H577" s="372"/>
      <c r="I577" s="11"/>
      <c r="J577" s="13"/>
    </row>
    <row r="578" spans="1:10" ht="21" customHeight="1">
      <c r="A578" s="136" t="s">
        <v>31</v>
      </c>
      <c r="B578" s="9">
        <v>4</v>
      </c>
      <c r="C578" s="9">
        <f>вартість!B20</f>
        <v>17.39</v>
      </c>
      <c r="D578" s="22">
        <f t="shared" si="32"/>
        <v>0.06956</v>
      </c>
      <c r="E578" s="320"/>
      <c r="F578" s="372"/>
      <c r="G578" s="372"/>
      <c r="H578" s="372"/>
      <c r="I578" s="11"/>
      <c r="J578" s="13"/>
    </row>
    <row r="579" spans="1:10" ht="21" customHeight="1">
      <c r="A579" s="136" t="s">
        <v>146</v>
      </c>
      <c r="B579" s="9">
        <v>2.5</v>
      </c>
      <c r="C579" s="9">
        <f>вартість!B14</f>
        <v>63</v>
      </c>
      <c r="D579" s="22">
        <f t="shared" si="32"/>
        <v>0.1575</v>
      </c>
      <c r="E579" s="320"/>
      <c r="F579" s="372"/>
      <c r="G579" s="372"/>
      <c r="H579" s="372"/>
      <c r="I579" s="11"/>
      <c r="J579" s="13"/>
    </row>
    <row r="580" spans="1:10" ht="21" customHeight="1">
      <c r="A580" s="136" t="s">
        <v>123</v>
      </c>
      <c r="B580" s="9">
        <v>0.2</v>
      </c>
      <c r="C580" s="9">
        <f>вартість!B35</f>
        <v>7.35</v>
      </c>
      <c r="D580" s="22">
        <f t="shared" si="32"/>
        <v>0.00147</v>
      </c>
      <c r="E580" s="320"/>
      <c r="F580" s="372"/>
      <c r="G580" s="372"/>
      <c r="H580" s="372"/>
      <c r="I580" s="11"/>
      <c r="J580" s="13"/>
    </row>
    <row r="581" spans="1:10" ht="21" customHeight="1">
      <c r="A581" s="136" t="s">
        <v>232</v>
      </c>
      <c r="B581" s="9">
        <v>35</v>
      </c>
      <c r="C581" s="9"/>
      <c r="D581" s="22">
        <f t="shared" si="32"/>
        <v>0</v>
      </c>
      <c r="E581" s="320"/>
      <c r="F581" s="372"/>
      <c r="G581" s="372"/>
      <c r="H581" s="372"/>
      <c r="I581" s="11"/>
      <c r="J581" s="13"/>
    </row>
    <row r="582" spans="1:10" ht="21" customHeight="1">
      <c r="A582" s="136" t="s">
        <v>239</v>
      </c>
      <c r="B582" s="9">
        <v>3</v>
      </c>
      <c r="C582" s="9">
        <f>вартість!B27</f>
        <v>52.5</v>
      </c>
      <c r="D582" s="22">
        <f t="shared" si="32"/>
        <v>0.1575</v>
      </c>
      <c r="E582" s="372"/>
      <c r="F582" s="372"/>
      <c r="G582" s="372"/>
      <c r="H582" s="372"/>
      <c r="I582" s="11"/>
      <c r="J582" s="13"/>
    </row>
    <row r="583" spans="1:10" ht="12.75">
      <c r="A583" s="132"/>
      <c r="B583" s="12"/>
      <c r="C583" s="12"/>
      <c r="D583" s="128"/>
      <c r="E583" s="130"/>
      <c r="F583" s="130"/>
      <c r="G583" s="130"/>
      <c r="H583" s="130"/>
      <c r="I583" s="11"/>
      <c r="J583" s="13"/>
    </row>
    <row r="584" spans="1:10" ht="13.5">
      <c r="A584" s="134" t="s">
        <v>277</v>
      </c>
      <c r="B584" s="3"/>
      <c r="C584" s="3"/>
      <c r="D584" s="169"/>
      <c r="E584" s="4"/>
      <c r="F584" s="4"/>
      <c r="H584" s="158"/>
      <c r="I584" s="11"/>
      <c r="J584" s="13"/>
    </row>
    <row r="585" spans="1:10" ht="12.75">
      <c r="A585" s="319" t="s">
        <v>452</v>
      </c>
      <c r="B585" s="319"/>
      <c r="C585" s="129">
        <v>70</v>
      </c>
      <c r="D585" s="6">
        <f>SUM(D587:D594)</f>
        <v>11.300780000000001</v>
      </c>
      <c r="E585" s="307" t="s">
        <v>234</v>
      </c>
      <c r="F585" s="308"/>
      <c r="G585" s="308"/>
      <c r="H585" s="308"/>
      <c r="I585" s="11"/>
      <c r="J585" s="13"/>
    </row>
    <row r="586" spans="1:10" ht="12.75">
      <c r="A586" s="114"/>
      <c r="B586" s="7" t="s">
        <v>231</v>
      </c>
      <c r="C586" s="20" t="s">
        <v>168</v>
      </c>
      <c r="D586" s="170"/>
      <c r="E586" s="320" t="s">
        <v>453</v>
      </c>
      <c r="F586" s="320"/>
      <c r="G586" s="320"/>
      <c r="H586" s="320"/>
      <c r="I586" s="11"/>
      <c r="J586" s="13"/>
    </row>
    <row r="587" spans="1:10" ht="19.5" customHeight="1">
      <c r="A587" s="136" t="s">
        <v>409</v>
      </c>
      <c r="B587" s="9">
        <v>60</v>
      </c>
      <c r="C587" s="9">
        <f>вартість!B18</f>
        <v>175.35</v>
      </c>
      <c r="D587" s="22">
        <f>B587*C587/1000</f>
        <v>10.521</v>
      </c>
      <c r="E587" s="320"/>
      <c r="F587" s="320"/>
      <c r="G587" s="320"/>
      <c r="H587" s="320"/>
      <c r="I587" s="11"/>
      <c r="J587" s="13"/>
    </row>
    <row r="588" spans="1:10" ht="19.5" customHeight="1">
      <c r="A588" s="136" t="s">
        <v>357</v>
      </c>
      <c r="B588" s="9">
        <v>15</v>
      </c>
      <c r="C588" s="9">
        <f>вартість!B21</f>
        <v>13.65</v>
      </c>
      <c r="D588" s="22">
        <f aca="true" t="shared" si="33" ref="D588:D594">B588*C588/1000</f>
        <v>0.20475</v>
      </c>
      <c r="E588" s="320"/>
      <c r="F588" s="320"/>
      <c r="G588" s="320"/>
      <c r="H588" s="320"/>
      <c r="I588" s="11"/>
      <c r="J588" s="13"/>
    </row>
    <row r="589" spans="1:10" ht="19.5" customHeight="1">
      <c r="A589" s="136" t="s">
        <v>237</v>
      </c>
      <c r="B589" s="9">
        <v>15</v>
      </c>
      <c r="C589" s="9">
        <f>вартість!B22</f>
        <v>12.6</v>
      </c>
      <c r="D589" s="22">
        <f t="shared" si="33"/>
        <v>0.189</v>
      </c>
      <c r="E589" s="320"/>
      <c r="F589" s="320"/>
      <c r="G589" s="320"/>
      <c r="H589" s="320"/>
      <c r="I589" s="11"/>
      <c r="J589" s="13"/>
    </row>
    <row r="590" spans="1:10" ht="19.5" customHeight="1">
      <c r="A590" s="136" t="s">
        <v>31</v>
      </c>
      <c r="B590" s="9">
        <v>4</v>
      </c>
      <c r="C590" s="9">
        <f>вартість!B20</f>
        <v>17.39</v>
      </c>
      <c r="D590" s="22">
        <f t="shared" si="33"/>
        <v>0.06956</v>
      </c>
      <c r="E590" s="320"/>
      <c r="F590" s="320"/>
      <c r="G590" s="320"/>
      <c r="H590" s="320"/>
      <c r="I590" s="11"/>
      <c r="J590" s="13"/>
    </row>
    <row r="591" spans="1:10" ht="19.5" customHeight="1">
      <c r="A591" s="136" t="s">
        <v>146</v>
      </c>
      <c r="B591" s="9">
        <v>2.5</v>
      </c>
      <c r="C591" s="9">
        <f>вартість!B14</f>
        <v>63</v>
      </c>
      <c r="D591" s="22">
        <f t="shared" si="33"/>
        <v>0.1575</v>
      </c>
      <c r="E591" s="320"/>
      <c r="F591" s="320"/>
      <c r="G591" s="320"/>
      <c r="H591" s="320"/>
      <c r="I591" s="11"/>
      <c r="J591" s="13"/>
    </row>
    <row r="592" spans="1:10" ht="19.5" customHeight="1">
      <c r="A592" s="136" t="s">
        <v>123</v>
      </c>
      <c r="B592" s="9">
        <v>0.2</v>
      </c>
      <c r="C592" s="9">
        <f>вартість!B35</f>
        <v>7.35</v>
      </c>
      <c r="D592" s="22">
        <f t="shared" si="33"/>
        <v>0.00147</v>
      </c>
      <c r="E592" s="320"/>
      <c r="F592" s="320"/>
      <c r="G592" s="320"/>
      <c r="H592" s="320"/>
      <c r="I592" s="11"/>
      <c r="J592" s="13"/>
    </row>
    <row r="593" spans="1:10" ht="19.5" customHeight="1">
      <c r="A593" s="136" t="s">
        <v>232</v>
      </c>
      <c r="B593" s="9">
        <v>35</v>
      </c>
      <c r="C593" s="9"/>
      <c r="D593" s="22">
        <f t="shared" si="33"/>
        <v>0</v>
      </c>
      <c r="E593" s="320"/>
      <c r="F593" s="320"/>
      <c r="G593" s="320"/>
      <c r="H593" s="320"/>
      <c r="I593" s="11"/>
      <c r="J593" s="13"/>
    </row>
    <row r="594" spans="1:10" ht="19.5" customHeight="1">
      <c r="A594" s="136" t="s">
        <v>239</v>
      </c>
      <c r="B594" s="9">
        <v>3</v>
      </c>
      <c r="C594" s="9">
        <f>вартість!B27</f>
        <v>52.5</v>
      </c>
      <c r="D594" s="22">
        <f t="shared" si="33"/>
        <v>0.1575</v>
      </c>
      <c r="E594" s="320"/>
      <c r="F594" s="320"/>
      <c r="G594" s="320"/>
      <c r="H594" s="320"/>
      <c r="I594" s="11"/>
      <c r="J594" s="13"/>
    </row>
    <row r="595" spans="1:10" ht="12.75">
      <c r="A595" s="132"/>
      <c r="B595" s="3"/>
      <c r="C595" s="3"/>
      <c r="D595" s="169"/>
      <c r="E595" s="4"/>
      <c r="F595" s="4"/>
      <c r="H595" s="158"/>
      <c r="I595" s="11"/>
      <c r="J595" s="13"/>
    </row>
    <row r="596" spans="1:6" ht="13.5">
      <c r="A596" s="134" t="s">
        <v>278</v>
      </c>
      <c r="B596" s="3"/>
      <c r="C596" s="3"/>
      <c r="D596" s="169"/>
      <c r="E596" s="4"/>
      <c r="F596" s="4"/>
    </row>
    <row r="597" spans="1:8" ht="12.75">
      <c r="A597" s="321" t="s">
        <v>135</v>
      </c>
      <c r="B597" s="322"/>
      <c r="C597" s="198">
        <v>60</v>
      </c>
      <c r="D597" s="6">
        <f>SUM(D599:D605)</f>
        <v>5.89472</v>
      </c>
      <c r="E597" s="326" t="s">
        <v>234</v>
      </c>
      <c r="F597" s="327"/>
      <c r="G597" s="327"/>
      <c r="H597" s="328"/>
    </row>
    <row r="598" spans="1:8" ht="15" customHeight="1">
      <c r="A598" s="114"/>
      <c r="B598" s="7" t="s">
        <v>231</v>
      </c>
      <c r="C598" s="5" t="s">
        <v>168</v>
      </c>
      <c r="D598" s="170"/>
      <c r="E598" s="363" t="s">
        <v>385</v>
      </c>
      <c r="F598" s="413"/>
      <c r="G598" s="413"/>
      <c r="H598" s="414"/>
    </row>
    <row r="599" spans="1:8" ht="15.75" customHeight="1">
      <c r="A599" s="136" t="s">
        <v>32</v>
      </c>
      <c r="B599" s="8">
        <v>60</v>
      </c>
      <c r="C599" s="9">
        <f>вартість!B19</f>
        <v>84</v>
      </c>
      <c r="D599" s="171">
        <f>B599*C599/1000</f>
        <v>5.04</v>
      </c>
      <c r="E599" s="415"/>
      <c r="F599" s="416"/>
      <c r="G599" s="416"/>
      <c r="H599" s="417"/>
    </row>
    <row r="600" spans="1:8" ht="15.75" customHeight="1">
      <c r="A600" s="136" t="s">
        <v>237</v>
      </c>
      <c r="B600" s="8">
        <v>15</v>
      </c>
      <c r="C600" s="9">
        <f>вартість!B22</f>
        <v>12.6</v>
      </c>
      <c r="D600" s="171">
        <f aca="true" t="shared" si="34" ref="D600:D605">B600*C600/1000</f>
        <v>0.189</v>
      </c>
      <c r="E600" s="415"/>
      <c r="F600" s="416"/>
      <c r="G600" s="416"/>
      <c r="H600" s="417"/>
    </row>
    <row r="601" spans="1:8" ht="15.75" customHeight="1">
      <c r="A601" s="136" t="s">
        <v>238</v>
      </c>
      <c r="B601" s="8">
        <v>15</v>
      </c>
      <c r="C601" s="9">
        <f>вартість!B21</f>
        <v>13.65</v>
      </c>
      <c r="D601" s="171">
        <f t="shared" si="34"/>
        <v>0.20475</v>
      </c>
      <c r="E601" s="415"/>
      <c r="F601" s="416"/>
      <c r="G601" s="416"/>
      <c r="H601" s="417"/>
    </row>
    <row r="602" spans="1:8" ht="15.75" customHeight="1">
      <c r="A602" s="136" t="s">
        <v>145</v>
      </c>
      <c r="B602" s="8">
        <v>0.1</v>
      </c>
      <c r="C602" s="9">
        <f>вартість!B55</f>
        <v>500</v>
      </c>
      <c r="D602" s="171">
        <f t="shared" si="34"/>
        <v>0.05</v>
      </c>
      <c r="E602" s="415"/>
      <c r="F602" s="416"/>
      <c r="G602" s="416"/>
      <c r="H602" s="417"/>
    </row>
    <row r="603" spans="1:8" ht="15.75" customHeight="1">
      <c r="A603" s="136" t="s">
        <v>123</v>
      </c>
      <c r="B603" s="8">
        <v>0.2</v>
      </c>
      <c r="C603" s="9">
        <f>вартість!B35</f>
        <v>7.35</v>
      </c>
      <c r="D603" s="171">
        <f t="shared" si="34"/>
        <v>0.00147</v>
      </c>
      <c r="E603" s="415"/>
      <c r="F603" s="416"/>
      <c r="G603" s="416"/>
      <c r="H603" s="417"/>
    </row>
    <row r="604" spans="1:8" ht="15.75" customHeight="1">
      <c r="A604" s="136" t="s">
        <v>239</v>
      </c>
      <c r="B604" s="8">
        <v>1.8</v>
      </c>
      <c r="C604" s="9">
        <f>вартість!B27</f>
        <v>52.5</v>
      </c>
      <c r="D604" s="171">
        <f t="shared" si="34"/>
        <v>0.0945</v>
      </c>
      <c r="E604" s="415"/>
      <c r="F604" s="416"/>
      <c r="G604" s="416"/>
      <c r="H604" s="417"/>
    </row>
    <row r="605" spans="1:8" ht="15.75" customHeight="1">
      <c r="A605" s="136" t="s">
        <v>146</v>
      </c>
      <c r="B605" s="8">
        <v>5</v>
      </c>
      <c r="C605" s="9">
        <f>вартість!B14</f>
        <v>63</v>
      </c>
      <c r="D605" s="171">
        <f t="shared" si="34"/>
        <v>0.315</v>
      </c>
      <c r="E605" s="418"/>
      <c r="F605" s="419"/>
      <c r="G605" s="419"/>
      <c r="H605" s="420"/>
    </row>
    <row r="606" spans="2:8" ht="12.75" customHeight="1">
      <c r="B606" s="17"/>
      <c r="C606" s="12"/>
      <c r="D606" s="172"/>
      <c r="E606" s="130"/>
      <c r="F606" s="130"/>
      <c r="G606" s="130"/>
      <c r="H606" s="130"/>
    </row>
    <row r="607" spans="1:8" ht="13.5">
      <c r="A607" s="134" t="s">
        <v>279</v>
      </c>
      <c r="B607" s="17"/>
      <c r="C607" s="12"/>
      <c r="D607" s="172"/>
      <c r="E607" s="130"/>
      <c r="F607" s="130"/>
      <c r="G607" s="130"/>
      <c r="H607" s="130"/>
    </row>
    <row r="608" spans="1:8" ht="12.75">
      <c r="A608" s="349" t="s">
        <v>377</v>
      </c>
      <c r="B608" s="349"/>
      <c r="C608" s="20">
        <v>60</v>
      </c>
      <c r="D608" s="6">
        <f>SUM(D610:D616)</f>
        <v>5.71748312</v>
      </c>
      <c r="E608" s="307" t="s">
        <v>234</v>
      </c>
      <c r="F608" s="308"/>
      <c r="G608" s="308"/>
      <c r="H608" s="308"/>
    </row>
    <row r="609" spans="1:8" ht="12.75">
      <c r="A609" s="114"/>
      <c r="B609" s="7" t="s">
        <v>231</v>
      </c>
      <c r="C609" s="20" t="s">
        <v>168</v>
      </c>
      <c r="D609" s="170"/>
      <c r="E609" s="320" t="s">
        <v>191</v>
      </c>
      <c r="F609" s="372"/>
      <c r="G609" s="372"/>
      <c r="H609" s="372"/>
    </row>
    <row r="610" spans="1:8" ht="12.75">
      <c r="A610" s="136" t="s">
        <v>32</v>
      </c>
      <c r="B610" s="8">
        <v>60</v>
      </c>
      <c r="C610" s="9">
        <f>вартість!B19</f>
        <v>84</v>
      </c>
      <c r="D610" s="171">
        <f>B610*C610/1000</f>
        <v>5.04</v>
      </c>
      <c r="E610" s="372"/>
      <c r="F610" s="372"/>
      <c r="G610" s="372"/>
      <c r="H610" s="372"/>
    </row>
    <row r="611" spans="1:8" ht="12.75">
      <c r="A611" s="136" t="s">
        <v>123</v>
      </c>
      <c r="B611" s="8">
        <v>0.2</v>
      </c>
      <c r="C611" s="9">
        <f>вартість!B35</f>
        <v>7.35</v>
      </c>
      <c r="D611" s="171"/>
      <c r="E611" s="372"/>
      <c r="F611" s="372"/>
      <c r="G611" s="372"/>
      <c r="H611" s="372"/>
    </row>
    <row r="612" spans="1:8" ht="12.75">
      <c r="A612" s="136" t="s">
        <v>298</v>
      </c>
      <c r="B612" s="8">
        <v>0.1</v>
      </c>
      <c r="C612" s="9">
        <f>вартість!B53</f>
        <v>500</v>
      </c>
      <c r="D612" s="171">
        <f>B612*C612/1000</f>
        <v>0.05</v>
      </c>
      <c r="E612" s="372"/>
      <c r="F612" s="372"/>
      <c r="G612" s="372"/>
      <c r="H612" s="372"/>
    </row>
    <row r="613" spans="1:8" ht="12.75">
      <c r="A613" s="136" t="s">
        <v>378</v>
      </c>
      <c r="B613" s="8">
        <v>10</v>
      </c>
      <c r="C613" s="9">
        <f>вартість!B22</f>
        <v>12.6</v>
      </c>
      <c r="D613" s="171">
        <f>B613*C613/1000</f>
        <v>0.126</v>
      </c>
      <c r="E613" s="372"/>
      <c r="F613" s="372"/>
      <c r="G613" s="372"/>
      <c r="H613" s="372"/>
    </row>
    <row r="614" spans="1:8" ht="12.75">
      <c r="A614" s="136" t="s">
        <v>379</v>
      </c>
      <c r="B614" s="8">
        <v>10</v>
      </c>
      <c r="C614" s="9">
        <f>вартість!B21</f>
        <v>13.65</v>
      </c>
      <c r="D614" s="171">
        <f>B614*C614/1000</f>
        <v>0.1365</v>
      </c>
      <c r="E614" s="372"/>
      <c r="F614" s="372"/>
      <c r="G614" s="372"/>
      <c r="H614" s="372"/>
    </row>
    <row r="615" spans="1:8" ht="12.75">
      <c r="A615" s="136" t="s">
        <v>380</v>
      </c>
      <c r="B615" s="8">
        <v>1.2</v>
      </c>
      <c r="C615" s="9">
        <f>вартість!B14</f>
        <v>63</v>
      </c>
      <c r="D615" s="171">
        <f>B615*C615/1000</f>
        <v>0.0756</v>
      </c>
      <c r="E615" s="372"/>
      <c r="F615" s="372"/>
      <c r="G615" s="372"/>
      <c r="H615" s="372"/>
    </row>
    <row r="616" spans="1:8" ht="12.75">
      <c r="A616" s="136" t="s">
        <v>381</v>
      </c>
      <c r="B616" s="8">
        <v>9</v>
      </c>
      <c r="C616" s="21"/>
      <c r="D616" s="9">
        <f>D775</f>
        <v>0.28938312</v>
      </c>
      <c r="E616" s="372"/>
      <c r="F616" s="372"/>
      <c r="G616" s="372"/>
      <c r="H616" s="372"/>
    </row>
    <row r="617" spans="1:8" s="103" customFormat="1" ht="15.75" customHeight="1">
      <c r="A617" s="132"/>
      <c r="B617" s="17"/>
      <c r="C617" s="12"/>
      <c r="D617" s="172"/>
      <c r="E617" s="130"/>
      <c r="F617" s="130"/>
      <c r="G617" s="130"/>
      <c r="H617" s="130"/>
    </row>
    <row r="618" spans="1:8" ht="12.75">
      <c r="A618" s="115" t="s">
        <v>301</v>
      </c>
      <c r="B618" s="116"/>
      <c r="C618" s="28">
        <v>50</v>
      </c>
      <c r="D618" s="6">
        <f>D620</f>
        <v>3.3390000000000004</v>
      </c>
      <c r="E618" s="309" t="s">
        <v>108</v>
      </c>
      <c r="F618" s="309"/>
      <c r="G618" s="309"/>
      <c r="H618" s="309"/>
    </row>
    <row r="619" spans="1:8" ht="12.75">
      <c r="A619" s="114"/>
      <c r="B619" s="7" t="s">
        <v>231</v>
      </c>
      <c r="C619" s="5" t="s">
        <v>168</v>
      </c>
      <c r="D619" s="170"/>
      <c r="E619" s="309"/>
      <c r="F619" s="309"/>
      <c r="G619" s="309"/>
      <c r="H619" s="309"/>
    </row>
    <row r="620" spans="1:8" ht="12.75">
      <c r="A620" s="136" t="s">
        <v>27</v>
      </c>
      <c r="B620" s="19">
        <v>50</v>
      </c>
      <c r="C620" s="9">
        <f>вартість!B15</f>
        <v>3.3390000000000004</v>
      </c>
      <c r="D620" s="171">
        <f>C620</f>
        <v>3.3390000000000004</v>
      </c>
      <c r="E620" s="309"/>
      <c r="F620" s="309"/>
      <c r="G620" s="309"/>
      <c r="H620" s="309"/>
    </row>
    <row r="621" spans="1:8" s="103" customFormat="1" ht="12.75">
      <c r="A621" s="132"/>
      <c r="B621" s="18"/>
      <c r="C621" s="12"/>
      <c r="D621" s="172"/>
      <c r="E621" s="163"/>
      <c r="F621" s="163"/>
      <c r="G621" s="163"/>
      <c r="H621" s="163"/>
    </row>
    <row r="622" spans="1:4" ht="13.5">
      <c r="A622" s="134" t="s">
        <v>280</v>
      </c>
      <c r="B622" s="3"/>
      <c r="C622" s="3"/>
      <c r="D622" s="169"/>
    </row>
    <row r="623" spans="1:8" ht="12.75">
      <c r="A623" s="321" t="s">
        <v>302</v>
      </c>
      <c r="B623" s="322"/>
      <c r="C623" s="28">
        <v>60</v>
      </c>
      <c r="D623" s="6">
        <f>SUM(D625:D628)</f>
        <v>3.5767425000000004</v>
      </c>
      <c r="E623" s="374" t="s">
        <v>222</v>
      </c>
      <c r="F623" s="401"/>
      <c r="G623" s="401"/>
      <c r="H623" s="401"/>
    </row>
    <row r="624" spans="1:8" ht="12.75">
      <c r="A624" s="114"/>
      <c r="B624" s="7" t="s">
        <v>231</v>
      </c>
      <c r="C624" s="5" t="s">
        <v>168</v>
      </c>
      <c r="D624" s="170"/>
      <c r="E624" s="401"/>
      <c r="F624" s="401"/>
      <c r="G624" s="401"/>
      <c r="H624" s="401"/>
    </row>
    <row r="625" spans="1:8" ht="27" customHeight="1">
      <c r="A625" s="136" t="s">
        <v>27</v>
      </c>
      <c r="B625" s="10">
        <v>50</v>
      </c>
      <c r="C625" s="9">
        <f>вартість!B15</f>
        <v>3.3390000000000004</v>
      </c>
      <c r="D625" s="171">
        <v>3.18</v>
      </c>
      <c r="E625" s="401"/>
      <c r="F625" s="401"/>
      <c r="G625" s="401"/>
      <c r="H625" s="401"/>
    </row>
    <row r="626" spans="1:8" ht="27" customHeight="1">
      <c r="A626" s="136" t="s">
        <v>242</v>
      </c>
      <c r="B626" s="10">
        <v>12</v>
      </c>
      <c r="C626" s="9">
        <f>вартість!B16</f>
        <v>27.72</v>
      </c>
      <c r="D626" s="171">
        <f>B626*C626/1000</f>
        <v>0.33264</v>
      </c>
      <c r="E626" s="401"/>
      <c r="F626" s="401"/>
      <c r="G626" s="401"/>
      <c r="H626" s="401"/>
    </row>
    <row r="627" spans="1:8" ht="27" customHeight="1">
      <c r="A627" s="136" t="s">
        <v>233</v>
      </c>
      <c r="B627" s="9">
        <v>0.15</v>
      </c>
      <c r="C627" s="9">
        <f>вартість!B35</f>
        <v>7.35</v>
      </c>
      <c r="D627" s="171">
        <f>B627*C627/1000</f>
        <v>0.0011024999999999997</v>
      </c>
      <c r="E627" s="401"/>
      <c r="F627" s="401"/>
      <c r="G627" s="401"/>
      <c r="H627" s="401"/>
    </row>
    <row r="628" spans="1:8" ht="27" customHeight="1">
      <c r="A628" s="136" t="s">
        <v>235</v>
      </c>
      <c r="B628" s="10">
        <v>1</v>
      </c>
      <c r="C628" s="9">
        <f>вартість!B14</f>
        <v>63</v>
      </c>
      <c r="D628" s="171">
        <f>B628*C628/1000</f>
        <v>0.063</v>
      </c>
      <c r="E628" s="401"/>
      <c r="F628" s="401"/>
      <c r="G628" s="401"/>
      <c r="H628" s="401"/>
    </row>
    <row r="629" spans="1:8" ht="12.75">
      <c r="A629" s="139"/>
      <c r="B629" s="35"/>
      <c r="C629" s="12"/>
      <c r="D629" s="172"/>
      <c r="E629" s="160"/>
      <c r="F629" s="160"/>
      <c r="G629" s="160"/>
      <c r="H629" s="160"/>
    </row>
    <row r="630" spans="1:9" ht="12.75">
      <c r="A630" s="153" t="s">
        <v>396</v>
      </c>
      <c r="B630" s="37"/>
      <c r="C630" s="38"/>
      <c r="D630" s="188"/>
      <c r="E630" s="160"/>
      <c r="F630" s="160"/>
      <c r="G630" s="160"/>
      <c r="H630" s="160"/>
      <c r="I630" s="104"/>
    </row>
    <row r="631" spans="1:8" ht="12.75">
      <c r="A631" s="321" t="s">
        <v>170</v>
      </c>
      <c r="B631" s="322"/>
      <c r="C631" s="28">
        <v>50</v>
      </c>
      <c r="D631" s="6">
        <f>SUM(D633:D637)</f>
        <v>3.6136399999999993</v>
      </c>
      <c r="E631" s="374" t="s">
        <v>263</v>
      </c>
      <c r="F631" s="374"/>
      <c r="G631" s="374"/>
      <c r="H631" s="374"/>
    </row>
    <row r="632" spans="1:8" ht="12.75">
      <c r="A632" s="114"/>
      <c r="B632" s="7" t="s">
        <v>231</v>
      </c>
      <c r="C632" s="5" t="s">
        <v>168</v>
      </c>
      <c r="D632" s="170"/>
      <c r="E632" s="374"/>
      <c r="F632" s="374"/>
      <c r="G632" s="374"/>
      <c r="H632" s="374"/>
    </row>
    <row r="633" spans="1:8" ht="12.75">
      <c r="A633" s="136" t="s">
        <v>352</v>
      </c>
      <c r="B633" s="49">
        <v>50</v>
      </c>
      <c r="C633" s="9">
        <f>вартість!B15</f>
        <v>3.3390000000000004</v>
      </c>
      <c r="D633" s="171">
        <v>3.34</v>
      </c>
      <c r="E633" s="374"/>
      <c r="F633" s="374"/>
      <c r="G633" s="374"/>
      <c r="H633" s="374"/>
    </row>
    <row r="634" spans="1:8" ht="12.75">
      <c r="A634" s="136" t="s">
        <v>259</v>
      </c>
      <c r="B634" s="29">
        <v>6</v>
      </c>
      <c r="C634" s="9">
        <f>вартість!B16</f>
        <v>27.72</v>
      </c>
      <c r="D634" s="171">
        <f>B634*C634/1000</f>
        <v>0.16632</v>
      </c>
      <c r="E634" s="374"/>
      <c r="F634" s="374"/>
      <c r="G634" s="374"/>
      <c r="H634" s="374"/>
    </row>
    <row r="635" spans="1:8" ht="12.75">
      <c r="A635" s="136" t="s">
        <v>260</v>
      </c>
      <c r="B635" s="29">
        <v>5</v>
      </c>
      <c r="C635" s="9">
        <f>вартість!B20</f>
        <v>17.39</v>
      </c>
      <c r="D635" s="171">
        <f>B635*C635/1000</f>
        <v>0.08695</v>
      </c>
      <c r="E635" s="374"/>
      <c r="F635" s="374"/>
      <c r="G635" s="374"/>
      <c r="H635" s="374"/>
    </row>
    <row r="636" spans="1:8" ht="12.75">
      <c r="A636" s="136" t="s">
        <v>261</v>
      </c>
      <c r="B636" s="29">
        <v>0.2</v>
      </c>
      <c r="C636" s="9">
        <f>вартість!B35</f>
        <v>7.35</v>
      </c>
      <c r="D636" s="171">
        <f>B636*C636/1000</f>
        <v>0.00147</v>
      </c>
      <c r="E636" s="374"/>
      <c r="F636" s="374"/>
      <c r="G636" s="374"/>
      <c r="H636" s="374"/>
    </row>
    <row r="637" spans="1:8" ht="12.75">
      <c r="A637" s="136" t="s">
        <v>262</v>
      </c>
      <c r="B637" s="29">
        <v>0.3</v>
      </c>
      <c r="C637" s="9">
        <f>вартість!B14</f>
        <v>63</v>
      </c>
      <c r="D637" s="171">
        <f>B637*C637/1000</f>
        <v>0.0189</v>
      </c>
      <c r="E637" s="374"/>
      <c r="F637" s="374"/>
      <c r="G637" s="374"/>
      <c r="H637" s="374"/>
    </row>
    <row r="638" spans="1:8" ht="12.75">
      <c r="A638" s="139"/>
      <c r="B638" s="35"/>
      <c r="C638" s="12"/>
      <c r="D638" s="172"/>
      <c r="E638" s="160"/>
      <c r="F638" s="160"/>
      <c r="G638" s="160"/>
      <c r="H638" s="160"/>
    </row>
    <row r="639" spans="1:9" ht="33" customHeight="1">
      <c r="A639" s="304" t="s">
        <v>281</v>
      </c>
      <c r="B639" s="305"/>
      <c r="C639" s="305"/>
      <c r="D639" s="305"/>
      <c r="E639" s="305"/>
      <c r="F639" s="305"/>
      <c r="G639" s="305"/>
      <c r="H639" s="306"/>
      <c r="I639" s="104"/>
    </row>
    <row r="640" spans="1:8" ht="12.75">
      <c r="A640" s="319" t="s">
        <v>401</v>
      </c>
      <c r="B640" s="319"/>
      <c r="C640" s="20">
        <v>60</v>
      </c>
      <c r="D640" s="6">
        <f>SUM(D642:D645)</f>
        <v>0.90195</v>
      </c>
      <c r="E640" s="307" t="s">
        <v>234</v>
      </c>
      <c r="F640" s="394"/>
      <c r="G640" s="394"/>
      <c r="H640" s="394"/>
    </row>
    <row r="641" spans="1:8" ht="12.75">
      <c r="A641" s="114"/>
      <c r="B641" s="7" t="s">
        <v>231</v>
      </c>
      <c r="C641" s="20" t="s">
        <v>168</v>
      </c>
      <c r="D641" s="170"/>
      <c r="E641" s="401" t="s">
        <v>223</v>
      </c>
      <c r="F641" s="401"/>
      <c r="G641" s="401"/>
      <c r="H641" s="401"/>
    </row>
    <row r="642" spans="1:8" ht="31.5" customHeight="1">
      <c r="A642" s="136" t="s">
        <v>45</v>
      </c>
      <c r="B642" s="10">
        <v>50</v>
      </c>
      <c r="C642" s="9">
        <f>вартість!B15</f>
        <v>3.3390000000000004</v>
      </c>
      <c r="D642" s="171">
        <f>B642*C642/1000</f>
        <v>0.16695000000000002</v>
      </c>
      <c r="E642" s="401"/>
      <c r="F642" s="401"/>
      <c r="G642" s="401"/>
      <c r="H642" s="401"/>
    </row>
    <row r="643" spans="1:8" ht="31.5" customHeight="1">
      <c r="A643" s="136" t="s">
        <v>232</v>
      </c>
      <c r="B643" s="10">
        <v>6</v>
      </c>
      <c r="C643" s="9">
        <f>0</f>
        <v>0</v>
      </c>
      <c r="D643" s="171">
        <f>B643*C643/1000</f>
        <v>0</v>
      </c>
      <c r="E643" s="401"/>
      <c r="F643" s="401"/>
      <c r="G643" s="401"/>
      <c r="H643" s="401"/>
    </row>
    <row r="644" spans="1:8" ht="31.5" customHeight="1">
      <c r="A644" s="136" t="s">
        <v>315</v>
      </c>
      <c r="B644" s="10">
        <v>25</v>
      </c>
      <c r="C644" s="9">
        <f>вартість!B22</f>
        <v>12.6</v>
      </c>
      <c r="D644" s="171">
        <f>B644*C644/1000</f>
        <v>0.315</v>
      </c>
      <c r="E644" s="401"/>
      <c r="F644" s="401"/>
      <c r="G644" s="401"/>
      <c r="H644" s="401"/>
    </row>
    <row r="645" spans="1:8" ht="31.5" customHeight="1">
      <c r="A645" s="136" t="s">
        <v>244</v>
      </c>
      <c r="B645" s="9">
        <v>2</v>
      </c>
      <c r="C645" s="9">
        <f>вартість!B13</f>
        <v>210</v>
      </c>
      <c r="D645" s="171">
        <f>B645*C645/1000</f>
        <v>0.42</v>
      </c>
      <c r="E645" s="401"/>
      <c r="F645" s="401"/>
      <c r="G645" s="401"/>
      <c r="H645" s="401"/>
    </row>
    <row r="646" spans="1:8" ht="31.5" customHeight="1">
      <c r="A646" s="136" t="s">
        <v>233</v>
      </c>
      <c r="B646" s="8">
        <v>0.15</v>
      </c>
      <c r="C646" s="9">
        <f>вартість!B35</f>
        <v>7.35</v>
      </c>
      <c r="D646" s="171">
        <f>B646*C646/1000</f>
        <v>0.0011024999999999997</v>
      </c>
      <c r="E646" s="401"/>
      <c r="F646" s="401"/>
      <c r="G646" s="401"/>
      <c r="H646" s="401"/>
    </row>
    <row r="647" spans="1:10" ht="12.75">
      <c r="A647" s="132"/>
      <c r="B647" s="3"/>
      <c r="C647" s="3"/>
      <c r="D647" s="169"/>
      <c r="E647" s="4"/>
      <c r="F647" s="4"/>
      <c r="H647" s="158"/>
      <c r="I647" s="11"/>
      <c r="J647" s="13"/>
    </row>
    <row r="648" spans="1:10" ht="19.5">
      <c r="A648" s="133" t="s">
        <v>389</v>
      </c>
      <c r="B648" s="3"/>
      <c r="C648" s="3"/>
      <c r="D648" s="169"/>
      <c r="E648" s="4"/>
      <c r="F648" s="4"/>
      <c r="H648" s="158"/>
      <c r="I648" s="11"/>
      <c r="J648" s="13"/>
    </row>
    <row r="649" spans="1:6" ht="13.5">
      <c r="A649" s="134" t="s">
        <v>158</v>
      </c>
      <c r="B649" s="3"/>
      <c r="C649" s="3"/>
      <c r="D649" s="169"/>
      <c r="E649" s="4"/>
      <c r="F649" s="4"/>
    </row>
    <row r="650" spans="1:8" ht="12.75">
      <c r="A650" s="319" t="s">
        <v>163</v>
      </c>
      <c r="B650" s="319"/>
      <c r="C650" s="28" t="s">
        <v>190</v>
      </c>
      <c r="D650" s="6">
        <f>SUM(D652:D664)</f>
        <v>17.438529800000005</v>
      </c>
      <c r="E650" s="307" t="s">
        <v>234</v>
      </c>
      <c r="F650" s="308"/>
      <c r="G650" s="308"/>
      <c r="H650" s="308"/>
    </row>
    <row r="651" spans="1:8" ht="14.25" customHeight="1">
      <c r="A651" s="114"/>
      <c r="B651" s="7" t="s">
        <v>231</v>
      </c>
      <c r="C651" s="20" t="s">
        <v>168</v>
      </c>
      <c r="D651" s="170"/>
      <c r="E651" s="337" t="s">
        <v>373</v>
      </c>
      <c r="F651" s="338"/>
      <c r="G651" s="338"/>
      <c r="H651" s="339"/>
    </row>
    <row r="652" spans="1:8" ht="12.75">
      <c r="A652" s="136" t="s">
        <v>26</v>
      </c>
      <c r="B652" s="9">
        <v>118.8</v>
      </c>
      <c r="C652" s="9">
        <f>вартість!B38</f>
        <v>94.5</v>
      </c>
      <c r="D652" s="171">
        <f aca="true" t="shared" si="35" ref="D652:D664">B652*C652/1000</f>
        <v>11.226600000000001</v>
      </c>
      <c r="E652" s="340"/>
      <c r="F652" s="341"/>
      <c r="G652" s="341"/>
      <c r="H652" s="342"/>
    </row>
    <row r="653" spans="1:8" ht="12.75">
      <c r="A653" s="136" t="s">
        <v>241</v>
      </c>
      <c r="B653" s="9">
        <v>8.1</v>
      </c>
      <c r="C653" s="9">
        <f>вартість!B4</f>
        <v>19.95</v>
      </c>
      <c r="D653" s="171">
        <f t="shared" si="35"/>
        <v>0.161595</v>
      </c>
      <c r="E653" s="340"/>
      <c r="F653" s="341"/>
      <c r="G653" s="341"/>
      <c r="H653" s="342"/>
    </row>
    <row r="654" spans="1:8" ht="12.75">
      <c r="A654" s="136" t="s">
        <v>243</v>
      </c>
      <c r="B654" s="9">
        <v>8.6</v>
      </c>
      <c r="C654" s="9">
        <f>вартість!B31</f>
        <v>30.24</v>
      </c>
      <c r="D654" s="171">
        <f t="shared" si="35"/>
        <v>0.26006399999999996</v>
      </c>
      <c r="E654" s="340"/>
      <c r="F654" s="341"/>
      <c r="G654" s="341"/>
      <c r="H654" s="342"/>
    </row>
    <row r="655" spans="1:8" ht="12.75">
      <c r="A655" s="136" t="s">
        <v>27</v>
      </c>
      <c r="B655" s="9">
        <v>7.2</v>
      </c>
      <c r="C655" s="9">
        <f>вартість!B15</f>
        <v>3.3390000000000004</v>
      </c>
      <c r="D655" s="171">
        <f t="shared" si="35"/>
        <v>0.024040800000000005</v>
      </c>
      <c r="E655" s="340"/>
      <c r="F655" s="341"/>
      <c r="G655" s="341"/>
      <c r="H655" s="342"/>
    </row>
    <row r="656" spans="1:8" ht="12.75">
      <c r="A656" s="136" t="s">
        <v>146</v>
      </c>
      <c r="B656" s="9">
        <v>1.8</v>
      </c>
      <c r="C656" s="9">
        <f>вартість!B14</f>
        <v>63</v>
      </c>
      <c r="D656" s="171">
        <f t="shared" si="35"/>
        <v>0.1134</v>
      </c>
      <c r="E656" s="340"/>
      <c r="F656" s="341"/>
      <c r="G656" s="341"/>
      <c r="H656" s="342"/>
    </row>
    <row r="657" spans="1:8" ht="12.75">
      <c r="A657" s="136" t="s">
        <v>348</v>
      </c>
      <c r="B657" s="9">
        <v>5.4</v>
      </c>
      <c r="C657" s="9">
        <f>вартість!B46</f>
        <v>80</v>
      </c>
      <c r="D657" s="171">
        <f t="shared" si="35"/>
        <v>0.432</v>
      </c>
      <c r="E657" s="340"/>
      <c r="F657" s="341"/>
      <c r="G657" s="341"/>
      <c r="H657" s="342"/>
    </row>
    <row r="658" spans="1:8" ht="12.75">
      <c r="A658" s="136" t="s">
        <v>28</v>
      </c>
      <c r="B658" s="9">
        <v>5.4</v>
      </c>
      <c r="C658" s="9">
        <f>вартість!B36</f>
        <v>94.5</v>
      </c>
      <c r="D658" s="171">
        <f t="shared" si="35"/>
        <v>0.5103</v>
      </c>
      <c r="E658" s="340"/>
      <c r="F658" s="341"/>
      <c r="G658" s="341"/>
      <c r="H658" s="342"/>
    </row>
    <row r="659" spans="1:8" ht="12.75">
      <c r="A659" s="136" t="s">
        <v>500</v>
      </c>
      <c r="B659" s="9">
        <v>0.4</v>
      </c>
      <c r="C659" s="9">
        <f>вартість!B57</f>
        <v>145</v>
      </c>
      <c r="D659" s="171">
        <f t="shared" si="35"/>
        <v>0.058</v>
      </c>
      <c r="E659" s="340"/>
      <c r="F659" s="341"/>
      <c r="G659" s="341"/>
      <c r="H659" s="342"/>
    </row>
    <row r="660" spans="1:8" ht="12.75">
      <c r="A660" s="136" t="s">
        <v>56</v>
      </c>
      <c r="B660" s="9">
        <v>0.9</v>
      </c>
      <c r="C660" s="9">
        <f>вартість!B54</f>
        <v>1666.7</v>
      </c>
      <c r="D660" s="171">
        <f t="shared" si="35"/>
        <v>1.50003</v>
      </c>
      <c r="E660" s="340"/>
      <c r="F660" s="341"/>
      <c r="G660" s="341"/>
      <c r="H660" s="342"/>
    </row>
    <row r="661" spans="1:8" ht="12.75">
      <c r="A661" s="136" t="s">
        <v>159</v>
      </c>
      <c r="B661" s="9">
        <v>20</v>
      </c>
      <c r="C661" s="9">
        <f>вартість!B22</f>
        <v>12.6</v>
      </c>
      <c r="D661" s="171">
        <f t="shared" si="35"/>
        <v>0.252</v>
      </c>
      <c r="E661" s="340"/>
      <c r="F661" s="341"/>
      <c r="G661" s="341"/>
      <c r="H661" s="342"/>
    </row>
    <row r="662" spans="1:8" ht="12.75">
      <c r="A662" s="136" t="s">
        <v>213</v>
      </c>
      <c r="B662" s="9">
        <v>10</v>
      </c>
      <c r="C662" s="9">
        <f>вартість!B44</f>
        <v>100</v>
      </c>
      <c r="D662" s="171">
        <f>B662*C662/1000</f>
        <v>1</v>
      </c>
      <c r="E662" s="340"/>
      <c r="F662" s="341"/>
      <c r="G662" s="341"/>
      <c r="H662" s="342"/>
    </row>
    <row r="663" spans="1:8" ht="12.75">
      <c r="A663" s="136" t="s">
        <v>160</v>
      </c>
      <c r="B663" s="9">
        <v>20</v>
      </c>
      <c r="C663" s="9">
        <f>вартість!B39</f>
        <v>24.15</v>
      </c>
      <c r="D663" s="171">
        <f t="shared" si="35"/>
        <v>0.483</v>
      </c>
      <c r="E663" s="340"/>
      <c r="F663" s="341"/>
      <c r="G663" s="341"/>
      <c r="H663" s="342"/>
    </row>
    <row r="664" spans="1:8" ht="12.75">
      <c r="A664" s="136" t="s">
        <v>164</v>
      </c>
      <c r="B664" s="9">
        <v>15</v>
      </c>
      <c r="C664" s="9">
        <f>вартість!B36</f>
        <v>94.5</v>
      </c>
      <c r="D664" s="171">
        <f t="shared" si="35"/>
        <v>1.4175</v>
      </c>
      <c r="E664" s="343"/>
      <c r="F664" s="344"/>
      <c r="G664" s="344"/>
      <c r="H664" s="345"/>
    </row>
    <row r="665" spans="1:8" ht="14.25" customHeight="1">
      <c r="A665" s="132"/>
      <c r="B665" s="12"/>
      <c r="C665" s="12"/>
      <c r="D665" s="172"/>
      <c r="E665" s="167"/>
      <c r="F665" s="167"/>
      <c r="G665" s="167"/>
      <c r="H665" s="167"/>
    </row>
    <row r="666" spans="1:6" ht="14.25" customHeight="1">
      <c r="A666" s="134" t="s">
        <v>343</v>
      </c>
      <c r="B666" s="3"/>
      <c r="C666" s="3"/>
      <c r="D666" s="169"/>
      <c r="E666" s="4"/>
      <c r="F666" s="4"/>
    </row>
    <row r="667" spans="1:8" ht="14.25" customHeight="1">
      <c r="A667" s="319" t="s">
        <v>349</v>
      </c>
      <c r="B667" s="319"/>
      <c r="C667" s="28" t="s">
        <v>188</v>
      </c>
      <c r="D667" s="6">
        <f>SUM(D669:D679)</f>
        <v>16.871909999999996</v>
      </c>
      <c r="E667" s="307" t="s">
        <v>234</v>
      </c>
      <c r="F667" s="308"/>
      <c r="G667" s="308"/>
      <c r="H667" s="308"/>
    </row>
    <row r="668" spans="1:8" ht="14.25" customHeight="1">
      <c r="A668" s="114"/>
      <c r="B668" s="7" t="s">
        <v>231</v>
      </c>
      <c r="C668" s="20" t="s">
        <v>168</v>
      </c>
      <c r="D668" s="170"/>
      <c r="E668" s="336" t="s">
        <v>374</v>
      </c>
      <c r="F668" s="336"/>
      <c r="G668" s="336"/>
      <c r="H668" s="336"/>
    </row>
    <row r="669" spans="1:8" ht="12.75">
      <c r="A669" s="136" t="s">
        <v>26</v>
      </c>
      <c r="B669" s="9">
        <v>68.4</v>
      </c>
      <c r="C669" s="9">
        <f>вартість!B38</f>
        <v>94.5</v>
      </c>
      <c r="D669" s="171">
        <f>B669*C669/1000</f>
        <v>6.4638</v>
      </c>
      <c r="E669" s="336"/>
      <c r="F669" s="336"/>
      <c r="G669" s="336"/>
      <c r="H669" s="336"/>
    </row>
    <row r="670" spans="1:8" ht="12.75">
      <c r="A670" s="136" t="s">
        <v>241</v>
      </c>
      <c r="B670" s="9">
        <v>5.4</v>
      </c>
      <c r="C670" s="9">
        <f>вартість!B4</f>
        <v>19.95</v>
      </c>
      <c r="D670" s="171">
        <f>B670*C670/1000</f>
        <v>0.10773</v>
      </c>
      <c r="E670" s="336"/>
      <c r="F670" s="336"/>
      <c r="G670" s="336"/>
      <c r="H670" s="336"/>
    </row>
    <row r="671" spans="1:8" ht="12.75">
      <c r="A671" s="136" t="s">
        <v>243</v>
      </c>
      <c r="B671" s="9">
        <v>5.8</v>
      </c>
      <c r="C671" s="9">
        <f>вартість!B31</f>
        <v>30.24</v>
      </c>
      <c r="D671" s="171">
        <f>C671*7.2/50</f>
        <v>4.354559999999999</v>
      </c>
      <c r="E671" s="336"/>
      <c r="F671" s="336"/>
      <c r="G671" s="336"/>
      <c r="H671" s="336"/>
    </row>
    <row r="672" spans="1:8" ht="12.75">
      <c r="A672" s="136" t="s">
        <v>350</v>
      </c>
      <c r="B672" s="9">
        <v>60</v>
      </c>
      <c r="C672" s="9">
        <f>вартість!B40</f>
        <v>37.8</v>
      </c>
      <c r="D672" s="171">
        <f aca="true" t="shared" si="36" ref="D672:D679">B672*C672/1000</f>
        <v>2.268</v>
      </c>
      <c r="E672" s="336"/>
      <c r="F672" s="336"/>
      <c r="G672" s="336"/>
      <c r="H672" s="336"/>
    </row>
    <row r="673" spans="1:8" ht="12.75">
      <c r="A673" s="136" t="s">
        <v>146</v>
      </c>
      <c r="B673" s="9">
        <v>1.2</v>
      </c>
      <c r="C673" s="9">
        <f>вартість!B14</f>
        <v>63</v>
      </c>
      <c r="D673" s="171">
        <f t="shared" si="36"/>
        <v>0.0756</v>
      </c>
      <c r="E673" s="336"/>
      <c r="F673" s="336"/>
      <c r="G673" s="336"/>
      <c r="H673" s="336"/>
    </row>
    <row r="674" spans="1:8" ht="12.75">
      <c r="A674" s="136" t="s">
        <v>351</v>
      </c>
      <c r="B674" s="9">
        <v>3.6</v>
      </c>
      <c r="C674" s="9">
        <f>вартість!B46</f>
        <v>80</v>
      </c>
      <c r="D674" s="171">
        <f t="shared" si="36"/>
        <v>0.288</v>
      </c>
      <c r="E674" s="336"/>
      <c r="F674" s="336"/>
      <c r="G674" s="336"/>
      <c r="H674" s="336"/>
    </row>
    <row r="675" spans="1:8" ht="12.75">
      <c r="A675" s="136" t="s">
        <v>28</v>
      </c>
      <c r="B675" s="9">
        <v>3.6</v>
      </c>
      <c r="C675" s="9">
        <f>вартість!B36</f>
        <v>94.5</v>
      </c>
      <c r="D675" s="171">
        <f t="shared" si="36"/>
        <v>0.3402</v>
      </c>
      <c r="E675" s="336"/>
      <c r="F675" s="336"/>
      <c r="G675" s="336"/>
      <c r="H675" s="336"/>
    </row>
    <row r="676" spans="1:8" ht="12.75">
      <c r="A676" s="136" t="s">
        <v>500</v>
      </c>
      <c r="B676" s="9">
        <v>0.2</v>
      </c>
      <c r="C676" s="9">
        <f>вартість!B57</f>
        <v>145</v>
      </c>
      <c r="D676" s="171">
        <f t="shared" si="36"/>
        <v>0.029</v>
      </c>
      <c r="E676" s="336"/>
      <c r="F676" s="336"/>
      <c r="G676" s="336"/>
      <c r="H676" s="336"/>
    </row>
    <row r="677" spans="1:8" ht="12.75">
      <c r="A677" s="136" t="s">
        <v>338</v>
      </c>
      <c r="B677" s="9">
        <v>0.6</v>
      </c>
      <c r="C677" s="9">
        <f>вартість!B54</f>
        <v>1666.7</v>
      </c>
      <c r="D677" s="171">
        <f t="shared" si="36"/>
        <v>1.00002</v>
      </c>
      <c r="E677" s="336"/>
      <c r="F677" s="336"/>
      <c r="G677" s="336"/>
      <c r="H677" s="336"/>
    </row>
    <row r="678" spans="1:8" ht="12.75">
      <c r="A678" s="136" t="s">
        <v>213</v>
      </c>
      <c r="B678" s="9">
        <v>10</v>
      </c>
      <c r="C678" s="9">
        <f>вартість!B44</f>
        <v>100</v>
      </c>
      <c r="D678" s="171">
        <f>B678*C678/1000</f>
        <v>1</v>
      </c>
      <c r="E678" s="336"/>
      <c r="F678" s="336"/>
      <c r="G678" s="336"/>
      <c r="H678" s="336"/>
    </row>
    <row r="679" spans="1:8" ht="12.75">
      <c r="A679" s="136" t="s">
        <v>164</v>
      </c>
      <c r="B679" s="9">
        <v>10</v>
      </c>
      <c r="C679" s="9">
        <f>вартість!B36</f>
        <v>94.5</v>
      </c>
      <c r="D679" s="171">
        <f t="shared" si="36"/>
        <v>0.945</v>
      </c>
      <c r="E679" s="336"/>
      <c r="F679" s="336"/>
      <c r="G679" s="336"/>
      <c r="H679" s="336"/>
    </row>
    <row r="680" spans="1:8" ht="14.25" customHeight="1">
      <c r="A680" s="132"/>
      <c r="B680" s="12"/>
      <c r="C680" s="12"/>
      <c r="D680" s="172"/>
      <c r="E680" s="167"/>
      <c r="F680" s="167"/>
      <c r="G680" s="167"/>
      <c r="H680" s="167"/>
    </row>
    <row r="681" spans="1:6" ht="14.25" customHeight="1">
      <c r="A681" s="134" t="s">
        <v>264</v>
      </c>
      <c r="B681" s="3"/>
      <c r="C681" s="3"/>
      <c r="D681" s="169"/>
      <c r="E681" s="4"/>
      <c r="F681" s="4"/>
    </row>
    <row r="682" spans="1:8" ht="14.25" customHeight="1">
      <c r="A682" s="319" t="s">
        <v>265</v>
      </c>
      <c r="B682" s="319"/>
      <c r="C682" s="28" t="s">
        <v>195</v>
      </c>
      <c r="D682" s="6">
        <f>SUM(D684:D694)</f>
        <v>10.34287</v>
      </c>
      <c r="E682" s="307" t="s">
        <v>234</v>
      </c>
      <c r="F682" s="308"/>
      <c r="G682" s="308"/>
      <c r="H682" s="308"/>
    </row>
    <row r="683" spans="1:8" ht="14.25" customHeight="1">
      <c r="A683" s="114"/>
      <c r="B683" s="7" t="s">
        <v>231</v>
      </c>
      <c r="C683" s="20" t="s">
        <v>168</v>
      </c>
      <c r="D683" s="170"/>
      <c r="E683" s="336" t="s">
        <v>375</v>
      </c>
      <c r="F683" s="336"/>
      <c r="G683" s="336"/>
      <c r="H683" s="336"/>
    </row>
    <row r="684" spans="1:8" ht="12.75">
      <c r="A684" s="136" t="s">
        <v>26</v>
      </c>
      <c r="B684" s="9">
        <v>60</v>
      </c>
      <c r="C684" s="9">
        <f>вартість!B38</f>
        <v>94.5</v>
      </c>
      <c r="D684" s="171">
        <f>B684*C684/1000</f>
        <v>5.67</v>
      </c>
      <c r="E684" s="336"/>
      <c r="F684" s="336"/>
      <c r="G684" s="336"/>
      <c r="H684" s="336"/>
    </row>
    <row r="685" spans="1:8" ht="12.75">
      <c r="A685" s="136" t="s">
        <v>27</v>
      </c>
      <c r="B685" s="9">
        <v>12</v>
      </c>
      <c r="C685" s="9">
        <v>3.34</v>
      </c>
      <c r="D685" s="171">
        <f>C685*12/50</f>
        <v>0.8016</v>
      </c>
      <c r="E685" s="336"/>
      <c r="F685" s="336"/>
      <c r="G685" s="336"/>
      <c r="H685" s="336"/>
    </row>
    <row r="686" spans="1:8" ht="12.75">
      <c r="A686" s="136" t="s">
        <v>31</v>
      </c>
      <c r="B686" s="9">
        <v>4</v>
      </c>
      <c r="C686" s="9">
        <f>вартість!B20</f>
        <v>17.39</v>
      </c>
      <c r="D686" s="171">
        <f aca="true" t="shared" si="37" ref="D686:D694">B686*C686/1000</f>
        <v>0.06956</v>
      </c>
      <c r="E686" s="336"/>
      <c r="F686" s="336"/>
      <c r="G686" s="336"/>
      <c r="H686" s="336"/>
    </row>
    <row r="687" spans="1:8" ht="12.75">
      <c r="A687" s="136" t="s">
        <v>123</v>
      </c>
      <c r="B687" s="9">
        <v>0.2</v>
      </c>
      <c r="C687" s="9">
        <f>вартість!B35</f>
        <v>7.35</v>
      </c>
      <c r="D687" s="171">
        <f t="shared" si="37"/>
        <v>0.00147</v>
      </c>
      <c r="E687" s="336"/>
      <c r="F687" s="336"/>
      <c r="G687" s="336"/>
      <c r="H687" s="336"/>
    </row>
    <row r="688" spans="1:8" ht="12.75">
      <c r="A688" s="136" t="s">
        <v>500</v>
      </c>
      <c r="B688" s="9">
        <v>1</v>
      </c>
      <c r="C688" s="9">
        <f>вартість!B57</f>
        <v>145</v>
      </c>
      <c r="D688" s="171">
        <f t="shared" si="37"/>
        <v>0.145</v>
      </c>
      <c r="E688" s="336"/>
      <c r="F688" s="336"/>
      <c r="G688" s="336"/>
      <c r="H688" s="336"/>
    </row>
    <row r="689" spans="1:8" ht="12.75">
      <c r="A689" s="136" t="s">
        <v>244</v>
      </c>
      <c r="B689" s="9">
        <v>2</v>
      </c>
      <c r="C689" s="9">
        <f>вартість!B13</f>
        <v>210</v>
      </c>
      <c r="D689" s="171">
        <f t="shared" si="37"/>
        <v>0.42</v>
      </c>
      <c r="E689" s="336"/>
      <c r="F689" s="336"/>
      <c r="G689" s="336"/>
      <c r="H689" s="336"/>
    </row>
    <row r="690" spans="1:8" ht="12.75">
      <c r="A690" s="136" t="s">
        <v>266</v>
      </c>
      <c r="B690" s="9">
        <v>3.6</v>
      </c>
      <c r="C690" s="9">
        <f>вартість!B47</f>
        <v>53.55</v>
      </c>
      <c r="D690" s="171">
        <f t="shared" si="37"/>
        <v>0.19278</v>
      </c>
      <c r="E690" s="336"/>
      <c r="F690" s="336"/>
      <c r="G690" s="336"/>
      <c r="H690" s="336"/>
    </row>
    <row r="691" spans="1:8" ht="12.75">
      <c r="A691" s="136" t="s">
        <v>243</v>
      </c>
      <c r="B691" s="9">
        <v>4</v>
      </c>
      <c r="C691" s="9">
        <f>вартість!B31</f>
        <v>30.24</v>
      </c>
      <c r="D691" s="171">
        <f t="shared" si="37"/>
        <v>0.12096</v>
      </c>
      <c r="E691" s="336"/>
      <c r="F691" s="336"/>
      <c r="G691" s="336"/>
      <c r="H691" s="336"/>
    </row>
    <row r="692" spans="1:8" ht="12.75">
      <c r="A692" s="136" t="s">
        <v>159</v>
      </c>
      <c r="B692" s="9">
        <v>40</v>
      </c>
      <c r="C692" s="9">
        <f>вартість!B22</f>
        <v>12.6</v>
      </c>
      <c r="D692" s="171">
        <f t="shared" si="37"/>
        <v>0.504</v>
      </c>
      <c r="E692" s="336"/>
      <c r="F692" s="336"/>
      <c r="G692" s="336"/>
      <c r="H692" s="336"/>
    </row>
    <row r="693" spans="1:8" ht="12.75">
      <c r="A693" s="136" t="s">
        <v>214</v>
      </c>
      <c r="B693" s="9">
        <v>10</v>
      </c>
      <c r="C693" s="9">
        <f>вартість!B44</f>
        <v>100</v>
      </c>
      <c r="D693" s="171">
        <f>B693*C693/1000</f>
        <v>1</v>
      </c>
      <c r="E693" s="336"/>
      <c r="F693" s="336"/>
      <c r="G693" s="336"/>
      <c r="H693" s="336"/>
    </row>
    <row r="694" spans="1:8" ht="12.75">
      <c r="A694" s="136" t="s">
        <v>267</v>
      </c>
      <c r="B694" s="9">
        <v>15</v>
      </c>
      <c r="C694" s="9">
        <f>вартість!B36</f>
        <v>94.5</v>
      </c>
      <c r="D694" s="171">
        <f t="shared" si="37"/>
        <v>1.4175</v>
      </c>
      <c r="E694" s="336"/>
      <c r="F694" s="336"/>
      <c r="G694" s="336"/>
      <c r="H694" s="336"/>
    </row>
    <row r="696" spans="1:8" ht="34.5" customHeight="1">
      <c r="A696" s="299" t="s">
        <v>282</v>
      </c>
      <c r="B696" s="299"/>
      <c r="C696" s="299"/>
      <c r="D696" s="299"/>
      <c r="E696" s="299"/>
      <c r="F696" s="299"/>
      <c r="G696" s="299"/>
      <c r="H696" s="299"/>
    </row>
    <row r="697" spans="1:8" ht="14.25" customHeight="1">
      <c r="A697" s="321" t="s">
        <v>400</v>
      </c>
      <c r="B697" s="322"/>
      <c r="C697" s="28" t="s">
        <v>466</v>
      </c>
      <c r="D697" s="6">
        <f>SUM(D699:D705)</f>
        <v>8.406234</v>
      </c>
      <c r="E697" s="307" t="s">
        <v>234</v>
      </c>
      <c r="F697" s="308"/>
      <c r="G697" s="308"/>
      <c r="H697" s="308"/>
    </row>
    <row r="698" spans="1:8" ht="14.25" customHeight="1">
      <c r="A698" s="114"/>
      <c r="B698" s="7" t="s">
        <v>231</v>
      </c>
      <c r="C698" s="20" t="s">
        <v>168</v>
      </c>
      <c r="D698" s="170"/>
      <c r="E698" s="337" t="s">
        <v>271</v>
      </c>
      <c r="F698" s="338"/>
      <c r="G698" s="338"/>
      <c r="H698" s="339"/>
    </row>
    <row r="699" spans="1:8" s="156" customFormat="1" ht="18.75" customHeight="1">
      <c r="A699" s="154" t="s">
        <v>26</v>
      </c>
      <c r="B699" s="264">
        <v>63</v>
      </c>
      <c r="C699" s="264">
        <f>вартість!B38</f>
        <v>94.5</v>
      </c>
      <c r="D699" s="265">
        <f>B699*C699/1000</f>
        <v>5.9535</v>
      </c>
      <c r="E699" s="340"/>
      <c r="F699" s="341"/>
      <c r="G699" s="341"/>
      <c r="H699" s="342"/>
    </row>
    <row r="700" spans="1:8" s="156" customFormat="1" ht="18.75" customHeight="1">
      <c r="A700" s="154" t="s">
        <v>27</v>
      </c>
      <c r="B700" s="264">
        <v>0.1111111111111111</v>
      </c>
      <c r="C700" s="264">
        <f>вартість!B15</f>
        <v>3.3390000000000004</v>
      </c>
      <c r="D700" s="265">
        <f>C700*12/50</f>
        <v>0.8013600000000001</v>
      </c>
      <c r="E700" s="340"/>
      <c r="F700" s="341"/>
      <c r="G700" s="341"/>
      <c r="H700" s="342"/>
    </row>
    <row r="701" spans="1:8" s="156" customFormat="1" ht="18.75" customHeight="1">
      <c r="A701" s="154" t="s">
        <v>31</v>
      </c>
      <c r="B701" s="264">
        <v>9</v>
      </c>
      <c r="C701" s="264">
        <f>вартість!B20</f>
        <v>17.39</v>
      </c>
      <c r="D701" s="265">
        <f>B701*C701/1000</f>
        <v>0.15650999999999998</v>
      </c>
      <c r="E701" s="340"/>
      <c r="F701" s="341"/>
      <c r="G701" s="341"/>
      <c r="H701" s="342"/>
    </row>
    <row r="702" spans="1:8" s="156" customFormat="1" ht="18.75" customHeight="1">
      <c r="A702" s="154" t="s">
        <v>123</v>
      </c>
      <c r="B702" s="264">
        <v>0.12</v>
      </c>
      <c r="C702" s="264">
        <f>вартість!B35</f>
        <v>7.35</v>
      </c>
      <c r="D702" s="265">
        <f>B702*C702/1000</f>
        <v>0.0008819999999999999</v>
      </c>
      <c r="E702" s="340"/>
      <c r="F702" s="341"/>
      <c r="G702" s="341"/>
      <c r="H702" s="342"/>
    </row>
    <row r="703" spans="1:8" s="156" customFormat="1" ht="18.75" customHeight="1">
      <c r="A703" s="154" t="s">
        <v>399</v>
      </c>
      <c r="B703" s="264">
        <v>0.12</v>
      </c>
      <c r="C703" s="264">
        <f>вартість!B35</f>
        <v>7.35</v>
      </c>
      <c r="D703" s="265">
        <f>B703*C703/1000</f>
        <v>0.0008819999999999999</v>
      </c>
      <c r="E703" s="340"/>
      <c r="F703" s="341"/>
      <c r="G703" s="341"/>
      <c r="H703" s="342"/>
    </row>
    <row r="704" spans="1:8" s="156" customFormat="1" ht="18.75" customHeight="1">
      <c r="A704" s="154" t="s">
        <v>243</v>
      </c>
      <c r="B704" s="264">
        <v>2.5</v>
      </c>
      <c r="C704" s="264">
        <f>вартість!B31</f>
        <v>30.24</v>
      </c>
      <c r="D704" s="265">
        <f>B704*C704/1000</f>
        <v>0.0756</v>
      </c>
      <c r="E704" s="340"/>
      <c r="F704" s="341"/>
      <c r="G704" s="341"/>
      <c r="H704" s="342"/>
    </row>
    <row r="705" spans="1:8" s="156" customFormat="1" ht="18.75" customHeight="1">
      <c r="A705" s="154" t="s">
        <v>267</v>
      </c>
      <c r="B705" s="264">
        <v>15</v>
      </c>
      <c r="C705" s="264">
        <f>вартість!B36</f>
        <v>94.5</v>
      </c>
      <c r="D705" s="265">
        <f>B705*C705/1000</f>
        <v>1.4175</v>
      </c>
      <c r="E705" s="343"/>
      <c r="F705" s="344"/>
      <c r="G705" s="344"/>
      <c r="H705" s="345"/>
    </row>
    <row r="706" spans="1:10" ht="12.75">
      <c r="A706" s="132"/>
      <c r="B706" s="3"/>
      <c r="C706" s="3"/>
      <c r="D706" s="169"/>
      <c r="E706" s="4"/>
      <c r="F706" s="4"/>
      <c r="H706" s="158"/>
      <c r="I706" s="11"/>
      <c r="J706" s="13"/>
    </row>
    <row r="707" spans="1:6" ht="14.25" customHeight="1">
      <c r="A707" s="134" t="s">
        <v>284</v>
      </c>
      <c r="B707" s="3"/>
      <c r="C707" s="3"/>
      <c r="D707" s="169"/>
      <c r="E707" s="4"/>
      <c r="F707" s="4"/>
    </row>
    <row r="708" spans="1:8" ht="14.25" customHeight="1">
      <c r="A708" s="321" t="s">
        <v>17</v>
      </c>
      <c r="B708" s="322"/>
      <c r="C708" s="20">
        <v>120</v>
      </c>
      <c r="D708" s="6">
        <f>SUM(D710:D718)</f>
        <v>11.7098289</v>
      </c>
      <c r="E708" s="307" t="s">
        <v>234</v>
      </c>
      <c r="F708" s="308"/>
      <c r="G708" s="308"/>
      <c r="H708" s="308"/>
    </row>
    <row r="709" spans="1:8" ht="14.25" customHeight="1">
      <c r="A709" s="114"/>
      <c r="B709" s="7" t="s">
        <v>231</v>
      </c>
      <c r="C709" s="20" t="s">
        <v>168</v>
      </c>
      <c r="D709" s="170"/>
      <c r="E709" s="337" t="s">
        <v>270</v>
      </c>
      <c r="F709" s="338"/>
      <c r="G709" s="338"/>
      <c r="H709" s="339"/>
    </row>
    <row r="710" spans="1:8" ht="18.75" customHeight="1">
      <c r="A710" s="136" t="s">
        <v>26</v>
      </c>
      <c r="B710" s="9">
        <v>92.5</v>
      </c>
      <c r="C710" s="9">
        <f>вартість!B38</f>
        <v>94.5</v>
      </c>
      <c r="D710" s="171">
        <f>B710*C710/1000</f>
        <v>8.74125</v>
      </c>
      <c r="E710" s="340"/>
      <c r="F710" s="341"/>
      <c r="G710" s="341"/>
      <c r="H710" s="342"/>
    </row>
    <row r="711" spans="1:8" ht="18.75" customHeight="1">
      <c r="A711" s="136" t="s">
        <v>241</v>
      </c>
      <c r="B711" s="9">
        <v>10.5</v>
      </c>
      <c r="C711" s="9">
        <f>вартість!B4</f>
        <v>19.95</v>
      </c>
      <c r="D711" s="171">
        <f aca="true" t="shared" si="38" ref="D711:D716">B711*C711/1000</f>
        <v>0.209475</v>
      </c>
      <c r="E711" s="340"/>
      <c r="F711" s="341"/>
      <c r="G711" s="341"/>
      <c r="H711" s="342"/>
    </row>
    <row r="712" spans="1:8" ht="18.75" customHeight="1">
      <c r="A712" s="136" t="s">
        <v>242</v>
      </c>
      <c r="B712" s="9">
        <v>50</v>
      </c>
      <c r="C712" s="9">
        <f>вартість!B16</f>
        <v>27.72</v>
      </c>
      <c r="D712" s="171">
        <f t="shared" si="38"/>
        <v>1.386</v>
      </c>
      <c r="E712" s="340"/>
      <c r="F712" s="341"/>
      <c r="G712" s="341"/>
      <c r="H712" s="342"/>
    </row>
    <row r="713" spans="1:8" ht="18.75" customHeight="1">
      <c r="A713" s="136" t="s">
        <v>27</v>
      </c>
      <c r="B713" s="9">
        <v>0.1</v>
      </c>
      <c r="C713" s="9">
        <f>вартість!B15</f>
        <v>3.3390000000000004</v>
      </c>
      <c r="D713" s="171">
        <f t="shared" si="38"/>
        <v>0.0003339000000000001</v>
      </c>
      <c r="E713" s="340"/>
      <c r="F713" s="341"/>
      <c r="G713" s="341"/>
      <c r="H713" s="342"/>
    </row>
    <row r="714" spans="1:8" ht="18.75" customHeight="1">
      <c r="A714" s="136" t="s">
        <v>244</v>
      </c>
      <c r="B714" s="9">
        <v>2</v>
      </c>
      <c r="C714" s="9">
        <f>вартість!B13</f>
        <v>210</v>
      </c>
      <c r="D714" s="171">
        <f t="shared" si="38"/>
        <v>0.42</v>
      </c>
      <c r="E714" s="340"/>
      <c r="F714" s="341"/>
      <c r="G714" s="341"/>
      <c r="H714" s="342"/>
    </row>
    <row r="715" spans="1:8" ht="18.75" customHeight="1">
      <c r="A715" s="136" t="s">
        <v>272</v>
      </c>
      <c r="B715" s="9">
        <v>2.5</v>
      </c>
      <c r="C715" s="9">
        <f>вартість!B33</f>
        <v>252</v>
      </c>
      <c r="D715" s="171">
        <f t="shared" si="38"/>
        <v>0.63</v>
      </c>
      <c r="E715" s="340"/>
      <c r="F715" s="341"/>
      <c r="G715" s="341"/>
      <c r="H715" s="342"/>
    </row>
    <row r="716" spans="1:8" ht="18.75" customHeight="1">
      <c r="A716" s="136" t="s">
        <v>123</v>
      </c>
      <c r="B716" s="9">
        <v>0.2</v>
      </c>
      <c r="C716" s="9">
        <f>вартість!B35</f>
        <v>7.35</v>
      </c>
      <c r="D716" s="171">
        <f t="shared" si="38"/>
        <v>0.00147</v>
      </c>
      <c r="E716" s="340"/>
      <c r="F716" s="341"/>
      <c r="G716" s="341"/>
      <c r="H716" s="342"/>
    </row>
    <row r="717" spans="1:8" ht="18.75" customHeight="1">
      <c r="A717" s="136" t="s">
        <v>243</v>
      </c>
      <c r="B717" s="9">
        <v>7.5</v>
      </c>
      <c r="C717" s="9">
        <f>вартість!B31</f>
        <v>30.24</v>
      </c>
      <c r="D717" s="171">
        <f>B717*C717/1000</f>
        <v>0.22679999999999997</v>
      </c>
      <c r="E717" s="340"/>
      <c r="F717" s="341"/>
      <c r="G717" s="341"/>
      <c r="H717" s="342"/>
    </row>
    <row r="718" spans="1:8" ht="18.75" customHeight="1">
      <c r="A718" s="136" t="s">
        <v>235</v>
      </c>
      <c r="B718" s="9">
        <v>1.5</v>
      </c>
      <c r="C718" s="9">
        <f>вартість!B14</f>
        <v>63</v>
      </c>
      <c r="D718" s="171">
        <f>B718*C718/1000</f>
        <v>0.0945</v>
      </c>
      <c r="E718" s="343"/>
      <c r="F718" s="344"/>
      <c r="G718" s="344"/>
      <c r="H718" s="345"/>
    </row>
    <row r="719" spans="1:10" ht="12.75">
      <c r="A719" s="132"/>
      <c r="B719" s="3"/>
      <c r="C719" s="3"/>
      <c r="D719" s="169"/>
      <c r="E719" s="4"/>
      <c r="F719" s="4"/>
      <c r="H719" s="158"/>
      <c r="I719" s="11"/>
      <c r="J719" s="13"/>
    </row>
    <row r="720" spans="1:6" ht="14.25" customHeight="1">
      <c r="A720" s="134" t="s">
        <v>285</v>
      </c>
      <c r="B720" s="3"/>
      <c r="C720" s="3"/>
      <c r="D720" s="169"/>
      <c r="E720" s="4"/>
      <c r="F720" s="4"/>
    </row>
    <row r="721" spans="1:8" ht="14.25" customHeight="1">
      <c r="A721" s="321" t="s">
        <v>22</v>
      </c>
      <c r="B721" s="322"/>
      <c r="C721" s="20">
        <v>160</v>
      </c>
      <c r="D721" s="6">
        <f>SUM(D723:D730)</f>
        <v>12.039174000000001</v>
      </c>
      <c r="E721" s="307" t="s">
        <v>234</v>
      </c>
      <c r="F721" s="308"/>
      <c r="G721" s="308"/>
      <c r="H721" s="308"/>
    </row>
    <row r="722" spans="1:8" ht="14.25" customHeight="1">
      <c r="A722" s="114"/>
      <c r="B722" s="7" t="s">
        <v>231</v>
      </c>
      <c r="C722" s="20" t="s">
        <v>168</v>
      </c>
      <c r="D722" s="170"/>
      <c r="E722" s="346" t="s">
        <v>275</v>
      </c>
      <c r="F722" s="347"/>
      <c r="G722" s="347"/>
      <c r="H722" s="348"/>
    </row>
    <row r="723" spans="1:8" ht="20.25" customHeight="1">
      <c r="A723" s="136" t="s">
        <v>26</v>
      </c>
      <c r="B723" s="9">
        <v>105</v>
      </c>
      <c r="C723" s="9">
        <f>вартість!B38</f>
        <v>94.5</v>
      </c>
      <c r="D723" s="171">
        <f>B723*C723/1000</f>
        <v>9.9225</v>
      </c>
      <c r="E723" s="330"/>
      <c r="F723" s="331"/>
      <c r="G723" s="331"/>
      <c r="H723" s="332"/>
    </row>
    <row r="724" spans="1:8" ht="20.25" customHeight="1">
      <c r="A724" s="136" t="s">
        <v>241</v>
      </c>
      <c r="B724" s="9">
        <v>12.5</v>
      </c>
      <c r="C724" s="9">
        <f>вартість!B4</f>
        <v>19.95</v>
      </c>
      <c r="D724" s="171">
        <f aca="true" t="shared" si="39" ref="D724:D730">B724*C724/1000</f>
        <v>0.249375</v>
      </c>
      <c r="E724" s="330"/>
      <c r="F724" s="331"/>
      <c r="G724" s="331"/>
      <c r="H724" s="332"/>
    </row>
    <row r="725" spans="1:8" ht="20.25" customHeight="1">
      <c r="A725" s="136" t="s">
        <v>242</v>
      </c>
      <c r="B725" s="9">
        <v>31.5</v>
      </c>
      <c r="C725" s="9">
        <f>вартість!B16</f>
        <v>27.72</v>
      </c>
      <c r="D725" s="171">
        <f t="shared" si="39"/>
        <v>0.87318</v>
      </c>
      <c r="E725" s="330"/>
      <c r="F725" s="331"/>
      <c r="G725" s="331"/>
      <c r="H725" s="332"/>
    </row>
    <row r="726" spans="1:8" ht="20.25" customHeight="1">
      <c r="A726" s="136" t="s">
        <v>27</v>
      </c>
      <c r="B726" s="9">
        <v>0.16666666666666666</v>
      </c>
      <c r="C726" s="9">
        <f>вартість!B15</f>
        <v>3.3390000000000004</v>
      </c>
      <c r="D726" s="171">
        <f t="shared" si="39"/>
        <v>0.0005565</v>
      </c>
      <c r="E726" s="330"/>
      <c r="F726" s="331"/>
      <c r="G726" s="331"/>
      <c r="H726" s="332"/>
    </row>
    <row r="727" spans="1:8" ht="20.25" customHeight="1">
      <c r="A727" s="136" t="s">
        <v>244</v>
      </c>
      <c r="B727" s="9">
        <v>1</v>
      </c>
      <c r="C727" s="9">
        <f>вартість!B13</f>
        <v>210</v>
      </c>
      <c r="D727" s="171">
        <f t="shared" si="39"/>
        <v>0.21</v>
      </c>
      <c r="E727" s="330"/>
      <c r="F727" s="331"/>
      <c r="G727" s="331"/>
      <c r="H727" s="332"/>
    </row>
    <row r="728" spans="1:8" ht="20.25" customHeight="1">
      <c r="A728" s="136" t="s">
        <v>237</v>
      </c>
      <c r="B728" s="9">
        <v>40.5</v>
      </c>
      <c r="C728" s="9">
        <f>вартість!B22</f>
        <v>12.6</v>
      </c>
      <c r="D728" s="171">
        <f t="shared" si="39"/>
        <v>0.5103</v>
      </c>
      <c r="E728" s="330"/>
      <c r="F728" s="331"/>
      <c r="G728" s="331"/>
      <c r="H728" s="332"/>
    </row>
    <row r="729" spans="1:8" ht="20.25" customHeight="1">
      <c r="A729" s="136" t="s">
        <v>123</v>
      </c>
      <c r="B729" s="9">
        <v>0.15</v>
      </c>
      <c r="C729" s="9">
        <f>вартість!B35</f>
        <v>7.35</v>
      </c>
      <c r="D729" s="171">
        <f t="shared" si="39"/>
        <v>0.0011024999999999997</v>
      </c>
      <c r="E729" s="330"/>
      <c r="F729" s="331"/>
      <c r="G729" s="331"/>
      <c r="H729" s="332"/>
    </row>
    <row r="730" spans="1:8" ht="23.25" customHeight="1">
      <c r="A730" s="136" t="s">
        <v>243</v>
      </c>
      <c r="B730" s="9">
        <v>9</v>
      </c>
      <c r="C730" s="9">
        <f>вартість!B31</f>
        <v>30.24</v>
      </c>
      <c r="D730" s="171">
        <f t="shared" si="39"/>
        <v>0.27215999999999996</v>
      </c>
      <c r="E730" s="333"/>
      <c r="F730" s="334"/>
      <c r="G730" s="334"/>
      <c r="H730" s="335"/>
    </row>
    <row r="731" spans="1:10" ht="12.75">
      <c r="A731" s="132"/>
      <c r="B731" s="3"/>
      <c r="C731" s="3"/>
      <c r="D731" s="169"/>
      <c r="E731" s="4"/>
      <c r="F731" s="4"/>
      <c r="H731" s="158"/>
      <c r="I731" s="11"/>
      <c r="J731" s="13"/>
    </row>
    <row r="732" spans="1:6" ht="14.25" customHeight="1">
      <c r="A732" s="134" t="s">
        <v>273</v>
      </c>
      <c r="B732" s="3"/>
      <c r="C732" s="3"/>
      <c r="D732" s="169"/>
      <c r="E732" s="4"/>
      <c r="F732" s="4"/>
    </row>
    <row r="733" spans="1:8" ht="14.25" customHeight="1">
      <c r="A733" s="321" t="s">
        <v>274</v>
      </c>
      <c r="B733" s="322"/>
      <c r="C733" s="20">
        <v>170</v>
      </c>
      <c r="D733" s="6">
        <f>SUM(D735:D743)</f>
        <v>12.5595855</v>
      </c>
      <c r="E733" s="307" t="s">
        <v>234</v>
      </c>
      <c r="F733" s="308"/>
      <c r="G733" s="308"/>
      <c r="H733" s="308"/>
    </row>
    <row r="734" spans="1:8" ht="14.25" customHeight="1">
      <c r="A734" s="114"/>
      <c r="B734" s="7" t="s">
        <v>231</v>
      </c>
      <c r="C734" s="20" t="s">
        <v>168</v>
      </c>
      <c r="D734" s="170"/>
      <c r="E734" s="346" t="s">
        <v>192</v>
      </c>
      <c r="F734" s="347"/>
      <c r="G734" s="347"/>
      <c r="H734" s="348"/>
    </row>
    <row r="735" spans="1:8" ht="15.75" customHeight="1">
      <c r="A735" s="136" t="s">
        <v>26</v>
      </c>
      <c r="B735" s="9">
        <v>101.5</v>
      </c>
      <c r="C735" s="9">
        <f>вартість!B38</f>
        <v>94.5</v>
      </c>
      <c r="D735" s="171">
        <f>B735*C735/1000</f>
        <v>9.59175</v>
      </c>
      <c r="E735" s="330"/>
      <c r="F735" s="331"/>
      <c r="G735" s="331"/>
      <c r="H735" s="332"/>
    </row>
    <row r="736" spans="1:8" ht="15.75" customHeight="1">
      <c r="A736" s="136" t="s">
        <v>241</v>
      </c>
      <c r="B736" s="9">
        <v>14</v>
      </c>
      <c r="C736" s="9">
        <f>вартість!B4</f>
        <v>19.95</v>
      </c>
      <c r="D736" s="171">
        <f aca="true" t="shared" si="40" ref="D736:D743">B736*C736/1000</f>
        <v>0.2793</v>
      </c>
      <c r="E736" s="330"/>
      <c r="F736" s="331"/>
      <c r="G736" s="331"/>
      <c r="H736" s="332"/>
    </row>
    <row r="737" spans="1:8" ht="15.75" customHeight="1">
      <c r="A737" s="136" t="s">
        <v>28</v>
      </c>
      <c r="B737" s="9">
        <v>3.5</v>
      </c>
      <c r="C737" s="9">
        <f>вартість!B36</f>
        <v>94.5</v>
      </c>
      <c r="D737" s="171">
        <f t="shared" si="40"/>
        <v>0.33075</v>
      </c>
      <c r="E737" s="330"/>
      <c r="F737" s="331"/>
      <c r="G737" s="331"/>
      <c r="H737" s="332"/>
    </row>
    <row r="738" spans="1:8" ht="15.75" customHeight="1">
      <c r="A738" s="136" t="s">
        <v>27</v>
      </c>
      <c r="B738" s="9">
        <v>0.3333333333333333</v>
      </c>
      <c r="C738" s="9">
        <f>вартість!B15</f>
        <v>3.3390000000000004</v>
      </c>
      <c r="D738" s="171">
        <f t="shared" si="40"/>
        <v>0.001113</v>
      </c>
      <c r="E738" s="330"/>
      <c r="F738" s="331"/>
      <c r="G738" s="331"/>
      <c r="H738" s="332"/>
    </row>
    <row r="739" spans="1:8" ht="15.75" customHeight="1">
      <c r="A739" s="136" t="s">
        <v>244</v>
      </c>
      <c r="B739" s="9">
        <v>1</v>
      </c>
      <c r="C739" s="9">
        <f>вартість!B39</f>
        <v>24.15</v>
      </c>
      <c r="D739" s="171">
        <f t="shared" si="40"/>
        <v>0.024149999999999998</v>
      </c>
      <c r="E739" s="330"/>
      <c r="F739" s="331"/>
      <c r="G739" s="331"/>
      <c r="H739" s="332"/>
    </row>
    <row r="740" spans="1:8" ht="15.75" customHeight="1">
      <c r="A740" s="136" t="s">
        <v>193</v>
      </c>
      <c r="B740" s="9">
        <v>80</v>
      </c>
      <c r="C740" s="9">
        <f>вартість!B39</f>
        <v>24.15</v>
      </c>
      <c r="D740" s="171">
        <f t="shared" si="40"/>
        <v>1.932</v>
      </c>
      <c r="E740" s="330"/>
      <c r="F740" s="331"/>
      <c r="G740" s="331"/>
      <c r="H740" s="332"/>
    </row>
    <row r="741" spans="1:8" ht="15.75" customHeight="1">
      <c r="A741" s="136" t="s">
        <v>123</v>
      </c>
      <c r="B741" s="9">
        <v>0.15</v>
      </c>
      <c r="C741" s="9">
        <f>вартість!B35</f>
        <v>7.35</v>
      </c>
      <c r="D741" s="171">
        <f t="shared" si="40"/>
        <v>0.0011024999999999997</v>
      </c>
      <c r="E741" s="330"/>
      <c r="F741" s="331"/>
      <c r="G741" s="331"/>
      <c r="H741" s="332"/>
    </row>
    <row r="742" spans="1:8" ht="15.75" customHeight="1">
      <c r="A742" s="136" t="s">
        <v>243</v>
      </c>
      <c r="B742" s="9">
        <v>8</v>
      </c>
      <c r="C742" s="9">
        <f>вартість!B31</f>
        <v>30.24</v>
      </c>
      <c r="D742" s="171">
        <f t="shared" si="40"/>
        <v>0.24192</v>
      </c>
      <c r="E742" s="330"/>
      <c r="F742" s="331"/>
      <c r="G742" s="331"/>
      <c r="H742" s="332"/>
    </row>
    <row r="743" spans="1:8" ht="15.75" customHeight="1">
      <c r="A743" s="136" t="s">
        <v>235</v>
      </c>
      <c r="B743" s="9">
        <v>2.5</v>
      </c>
      <c r="C743" s="9">
        <f>вартість!B14</f>
        <v>63</v>
      </c>
      <c r="D743" s="171">
        <f t="shared" si="40"/>
        <v>0.1575</v>
      </c>
      <c r="E743" s="333"/>
      <c r="F743" s="334"/>
      <c r="G743" s="334"/>
      <c r="H743" s="335"/>
    </row>
    <row r="744" spans="1:10" ht="12.75">
      <c r="A744" s="132"/>
      <c r="B744" s="3"/>
      <c r="C744" s="3"/>
      <c r="D744" s="169"/>
      <c r="E744" s="4"/>
      <c r="F744" s="4"/>
      <c r="H744" s="158"/>
      <c r="I744" s="11"/>
      <c r="J744" s="13"/>
    </row>
    <row r="745" spans="1:6" ht="14.25" customHeight="1">
      <c r="A745" s="134" t="s">
        <v>286</v>
      </c>
      <c r="B745" s="3"/>
      <c r="C745" s="3"/>
      <c r="D745" s="169"/>
      <c r="E745" s="4"/>
      <c r="F745" s="4"/>
    </row>
    <row r="746" spans="1:8" ht="14.25" customHeight="1">
      <c r="A746" s="321" t="s">
        <v>194</v>
      </c>
      <c r="B746" s="322"/>
      <c r="C746" s="20" t="s">
        <v>465</v>
      </c>
      <c r="D746" s="6">
        <f>SUM(D748:D755)</f>
        <v>9.968462666666666</v>
      </c>
      <c r="E746" s="307" t="s">
        <v>234</v>
      </c>
      <c r="F746" s="308"/>
      <c r="G746" s="308"/>
      <c r="H746" s="308"/>
    </row>
    <row r="747" spans="1:8" ht="14.25" customHeight="1">
      <c r="A747" s="114"/>
      <c r="B747" s="7" t="s">
        <v>231</v>
      </c>
      <c r="C747" s="20" t="s">
        <v>168</v>
      </c>
      <c r="D747" s="170"/>
      <c r="E747" s="346" t="s">
        <v>215</v>
      </c>
      <c r="F747" s="347"/>
      <c r="G747" s="347"/>
      <c r="H747" s="348"/>
    </row>
    <row r="748" spans="1:8" ht="14.25" customHeight="1">
      <c r="A748" s="136" t="s">
        <v>26</v>
      </c>
      <c r="B748" s="9">
        <v>83</v>
      </c>
      <c r="C748" s="9">
        <f>вартість!B38</f>
        <v>94.5</v>
      </c>
      <c r="D748" s="171">
        <f aca="true" t="shared" si="41" ref="D748:D755">B748*C748/1000</f>
        <v>7.8435</v>
      </c>
      <c r="E748" s="330"/>
      <c r="F748" s="331"/>
      <c r="G748" s="331"/>
      <c r="H748" s="332"/>
    </row>
    <row r="749" spans="1:8" ht="14.25" customHeight="1">
      <c r="A749" s="136" t="s">
        <v>31</v>
      </c>
      <c r="B749" s="9">
        <v>12</v>
      </c>
      <c r="C749" s="9">
        <f>вартість!B20</f>
        <v>17.39</v>
      </c>
      <c r="D749" s="171">
        <f t="shared" si="41"/>
        <v>0.20868</v>
      </c>
      <c r="E749" s="330"/>
      <c r="F749" s="331"/>
      <c r="G749" s="331"/>
      <c r="H749" s="332"/>
    </row>
    <row r="750" spans="1:8" ht="14.25" customHeight="1">
      <c r="A750" s="136" t="s">
        <v>27</v>
      </c>
      <c r="B750" s="9">
        <v>0.3333333333333333</v>
      </c>
      <c r="C750" s="9">
        <f>вартість!B55</f>
        <v>500</v>
      </c>
      <c r="D750" s="171">
        <f t="shared" si="41"/>
        <v>0.16666666666666666</v>
      </c>
      <c r="E750" s="330"/>
      <c r="F750" s="331"/>
      <c r="G750" s="331"/>
      <c r="H750" s="332"/>
    </row>
    <row r="751" spans="1:8" ht="14.25" customHeight="1">
      <c r="A751" s="136" t="s">
        <v>123</v>
      </c>
      <c r="B751" s="9">
        <v>0.16</v>
      </c>
      <c r="C751" s="9">
        <f>вартість!B35</f>
        <v>7.35</v>
      </c>
      <c r="D751" s="171">
        <f t="shared" si="41"/>
        <v>0.001176</v>
      </c>
      <c r="E751" s="330"/>
      <c r="F751" s="331"/>
      <c r="G751" s="331"/>
      <c r="H751" s="332"/>
    </row>
    <row r="752" spans="1:8" ht="14.25" customHeight="1">
      <c r="A752" s="136" t="s">
        <v>243</v>
      </c>
      <c r="B752" s="9">
        <v>6</v>
      </c>
      <c r="C752" s="9">
        <f>вартість!B31</f>
        <v>30.24</v>
      </c>
      <c r="D752" s="171">
        <f t="shared" si="41"/>
        <v>0.18144</v>
      </c>
      <c r="E752" s="330"/>
      <c r="F752" s="331"/>
      <c r="G752" s="331"/>
      <c r="H752" s="332"/>
    </row>
    <row r="753" spans="1:8" ht="14.25" customHeight="1">
      <c r="A753" s="136" t="s">
        <v>213</v>
      </c>
      <c r="B753" s="9">
        <v>10</v>
      </c>
      <c r="C753" s="9">
        <f>вартість!B44</f>
        <v>100</v>
      </c>
      <c r="D753" s="171">
        <f>B753*C753/1000</f>
        <v>1</v>
      </c>
      <c r="E753" s="330"/>
      <c r="F753" s="331"/>
      <c r="G753" s="331"/>
      <c r="H753" s="332"/>
    </row>
    <row r="754" spans="1:8" ht="13.5" customHeight="1">
      <c r="A754" s="136" t="s">
        <v>235</v>
      </c>
      <c r="B754" s="9">
        <v>4.5</v>
      </c>
      <c r="C754" s="9">
        <f>вартість!B14</f>
        <v>63</v>
      </c>
      <c r="D754" s="171">
        <f t="shared" si="41"/>
        <v>0.2835</v>
      </c>
      <c r="E754" s="330"/>
      <c r="F754" s="331"/>
      <c r="G754" s="331"/>
      <c r="H754" s="332"/>
    </row>
    <row r="755" spans="1:8" ht="14.25" customHeight="1">
      <c r="A755" s="136" t="s">
        <v>28</v>
      </c>
      <c r="B755" s="9">
        <v>3</v>
      </c>
      <c r="C755" s="9">
        <f>вартість!B36</f>
        <v>94.5</v>
      </c>
      <c r="D755" s="171">
        <f t="shared" si="41"/>
        <v>0.2835</v>
      </c>
      <c r="E755" s="333"/>
      <c r="F755" s="334"/>
      <c r="G755" s="334"/>
      <c r="H755" s="335"/>
    </row>
    <row r="757" spans="1:6" ht="14.25" customHeight="1">
      <c r="A757" s="134" t="s">
        <v>287</v>
      </c>
      <c r="B757" s="3"/>
      <c r="C757" s="3"/>
      <c r="D757" s="169"/>
      <c r="E757" s="4"/>
      <c r="F757" s="4"/>
    </row>
    <row r="758" spans="1:8" ht="14.25" customHeight="1">
      <c r="A758" s="321" t="s">
        <v>495</v>
      </c>
      <c r="B758" s="322"/>
      <c r="C758" s="20">
        <v>70</v>
      </c>
      <c r="D758" s="6">
        <f>SUM(D760:D762)</f>
        <v>2.31861</v>
      </c>
      <c r="E758" s="307" t="s">
        <v>234</v>
      </c>
      <c r="F758" s="308"/>
      <c r="G758" s="308"/>
      <c r="H758" s="308"/>
    </row>
    <row r="759" spans="1:8" ht="14.25" customHeight="1">
      <c r="A759" s="114"/>
      <c r="B759" s="7" t="s">
        <v>231</v>
      </c>
      <c r="C759" s="20" t="s">
        <v>168</v>
      </c>
      <c r="D759" s="170"/>
      <c r="E759" s="346" t="s">
        <v>447</v>
      </c>
      <c r="F759" s="347"/>
      <c r="G759" s="347"/>
      <c r="H759" s="348"/>
    </row>
    <row r="760" spans="1:8" ht="28.5" customHeight="1">
      <c r="A760" s="136" t="s">
        <v>193</v>
      </c>
      <c r="B760" s="9">
        <v>91</v>
      </c>
      <c r="C760" s="9">
        <f>вартість!B39</f>
        <v>24.15</v>
      </c>
      <c r="D760" s="171">
        <f>B760*C760/1000</f>
        <v>2.19765</v>
      </c>
      <c r="E760" s="330"/>
      <c r="F760" s="331"/>
      <c r="G760" s="331"/>
      <c r="H760" s="332"/>
    </row>
    <row r="761" spans="1:8" ht="28.5" customHeight="1">
      <c r="A761" s="136" t="s">
        <v>243</v>
      </c>
      <c r="B761" s="9">
        <v>4</v>
      </c>
      <c r="C761" s="9">
        <f>вартість!B31</f>
        <v>30.24</v>
      </c>
      <c r="D761" s="171">
        <f>B761*C761/1000</f>
        <v>0.12096</v>
      </c>
      <c r="E761" s="330"/>
      <c r="F761" s="331"/>
      <c r="G761" s="331"/>
      <c r="H761" s="332"/>
    </row>
    <row r="762" spans="1:8" ht="28.5" customHeight="1">
      <c r="A762" s="136" t="s">
        <v>232</v>
      </c>
      <c r="B762" s="9">
        <v>7</v>
      </c>
      <c r="C762" s="9"/>
      <c r="D762" s="171">
        <f>B762*C762/1000</f>
        <v>0</v>
      </c>
      <c r="E762" s="333"/>
      <c r="F762" s="334"/>
      <c r="G762" s="334"/>
      <c r="H762" s="335"/>
    </row>
    <row r="763" spans="1:8" ht="14.25" customHeight="1">
      <c r="A763" s="132"/>
      <c r="B763" s="12"/>
      <c r="C763" s="12"/>
      <c r="D763" s="172"/>
      <c r="E763" s="4"/>
      <c r="F763" s="4"/>
      <c r="G763" s="159"/>
      <c r="H763" s="158"/>
    </row>
    <row r="764" spans="1:6" ht="14.25" customHeight="1">
      <c r="A764" s="134" t="s">
        <v>69</v>
      </c>
      <c r="B764" s="3"/>
      <c r="C764" s="3"/>
      <c r="D764" s="169"/>
      <c r="E764" s="4"/>
      <c r="F764" s="4"/>
    </row>
    <row r="765" spans="1:8" ht="14.25" customHeight="1">
      <c r="A765" s="321" t="s">
        <v>63</v>
      </c>
      <c r="B765" s="322"/>
      <c r="C765" s="20">
        <v>130</v>
      </c>
      <c r="D765" s="6">
        <f>SUM(D767:D770)</f>
        <v>9.3425178</v>
      </c>
      <c r="E765" s="307" t="s">
        <v>234</v>
      </c>
      <c r="F765" s="308"/>
      <c r="G765" s="308"/>
      <c r="H765" s="308"/>
    </row>
    <row r="766" spans="1:8" ht="14.25" customHeight="1">
      <c r="A766" s="114"/>
      <c r="B766" s="7" t="s">
        <v>231</v>
      </c>
      <c r="C766" s="20" t="s">
        <v>168</v>
      </c>
      <c r="D766" s="170"/>
      <c r="E766" s="330" t="s">
        <v>448</v>
      </c>
      <c r="F766" s="331"/>
      <c r="G766" s="331"/>
      <c r="H766" s="332"/>
    </row>
    <row r="767" spans="1:8" ht="24.75" customHeight="1">
      <c r="A767" s="136" t="s">
        <v>193</v>
      </c>
      <c r="B767" s="9">
        <v>91</v>
      </c>
      <c r="C767" s="9">
        <f>вартість!B39</f>
        <v>24.15</v>
      </c>
      <c r="D767" s="171">
        <f>B767*C767/1000</f>
        <v>2.19765</v>
      </c>
      <c r="E767" s="330"/>
      <c r="F767" s="331"/>
      <c r="G767" s="331"/>
      <c r="H767" s="332"/>
    </row>
    <row r="768" spans="1:8" ht="24.75" customHeight="1">
      <c r="A768" s="136" t="s">
        <v>26</v>
      </c>
      <c r="B768" s="9">
        <v>74</v>
      </c>
      <c r="C768" s="9">
        <f>вартість!B38</f>
        <v>94.5</v>
      </c>
      <c r="D768" s="171">
        <f>B768*C768/1000</f>
        <v>6.993</v>
      </c>
      <c r="E768" s="330"/>
      <c r="F768" s="331"/>
      <c r="G768" s="331"/>
      <c r="H768" s="332"/>
    </row>
    <row r="769" spans="1:8" ht="24.75" customHeight="1">
      <c r="A769" s="136" t="s">
        <v>27</v>
      </c>
      <c r="B769" s="9">
        <v>0.2</v>
      </c>
      <c r="C769" s="9">
        <f>вартість!B15</f>
        <v>3.3390000000000004</v>
      </c>
      <c r="D769" s="171">
        <f>B769*C769/1000</f>
        <v>0.0006678000000000002</v>
      </c>
      <c r="E769" s="330"/>
      <c r="F769" s="331"/>
      <c r="G769" s="331"/>
      <c r="H769" s="332"/>
    </row>
    <row r="770" spans="1:8" ht="24.75" customHeight="1">
      <c r="A770" s="136" t="s">
        <v>243</v>
      </c>
      <c r="B770" s="9">
        <v>5</v>
      </c>
      <c r="C770" s="9">
        <f>вартість!B31</f>
        <v>30.24</v>
      </c>
      <c r="D770" s="171">
        <f>B770*C770/1000</f>
        <v>0.1512</v>
      </c>
      <c r="E770" s="333"/>
      <c r="F770" s="334"/>
      <c r="G770" s="334"/>
      <c r="H770" s="335"/>
    </row>
    <row r="771" ht="12" customHeight="1"/>
    <row r="772" spans="1:8" ht="19.5">
      <c r="A772" s="133" t="s">
        <v>393</v>
      </c>
      <c r="B772" s="12"/>
      <c r="C772" s="12"/>
      <c r="D772" s="172"/>
      <c r="E772" s="167"/>
      <c r="F772" s="167"/>
      <c r="G772" s="167"/>
      <c r="H772" s="167"/>
    </row>
    <row r="773" spans="1:8" ht="14.25" customHeight="1">
      <c r="A773" s="132"/>
      <c r="B773" s="12"/>
      <c r="C773" s="12"/>
      <c r="D773" s="172"/>
      <c r="E773" s="167"/>
      <c r="F773" s="167"/>
      <c r="G773" s="167"/>
      <c r="H773" s="167"/>
    </row>
    <row r="774" spans="1:6" ht="13.5">
      <c r="A774" s="134" t="s">
        <v>395</v>
      </c>
      <c r="B774" s="3"/>
      <c r="C774" s="3"/>
      <c r="D774" s="169"/>
      <c r="E774" s="4"/>
      <c r="F774" s="4"/>
    </row>
    <row r="775" spans="1:8" ht="12.75">
      <c r="A775" s="321" t="s">
        <v>394</v>
      </c>
      <c r="B775" s="322"/>
      <c r="C775" s="5">
        <v>9</v>
      </c>
      <c r="D775" s="6">
        <f>SUM(D777:D780)</f>
        <v>0.28938312</v>
      </c>
      <c r="E775" s="307" t="s">
        <v>234</v>
      </c>
      <c r="F775" s="308"/>
      <c r="G775" s="308"/>
      <c r="H775" s="308"/>
    </row>
    <row r="776" spans="1:8" ht="12.75">
      <c r="A776" s="115"/>
      <c r="B776" s="7" t="s">
        <v>231</v>
      </c>
      <c r="C776" s="20" t="s">
        <v>168</v>
      </c>
      <c r="D776" s="6"/>
      <c r="E776" s="444" t="s">
        <v>65</v>
      </c>
      <c r="F776" s="445"/>
      <c r="G776" s="445"/>
      <c r="H776" s="446"/>
    </row>
    <row r="777" spans="1:8" ht="12.75">
      <c r="A777" s="136" t="s">
        <v>31</v>
      </c>
      <c r="B777" s="9">
        <v>0.468</v>
      </c>
      <c r="C777" s="9">
        <f>вартість!B20</f>
        <v>17.39</v>
      </c>
      <c r="D777" s="171">
        <f>B777*C777/1000</f>
        <v>0.008138520000000002</v>
      </c>
      <c r="E777" s="447"/>
      <c r="F777" s="448"/>
      <c r="G777" s="448"/>
      <c r="H777" s="449"/>
    </row>
    <row r="778" spans="1:8" ht="12.75">
      <c r="A778" s="136" t="s">
        <v>244</v>
      </c>
      <c r="B778" s="9">
        <v>0.15</v>
      </c>
      <c r="C778" s="9">
        <f>вартість!B13</f>
        <v>210</v>
      </c>
      <c r="D778" s="171">
        <f>B778*C778/1000</f>
        <v>0.0315</v>
      </c>
      <c r="E778" s="447"/>
      <c r="F778" s="448"/>
      <c r="G778" s="448"/>
      <c r="H778" s="449"/>
    </row>
    <row r="779" spans="1:8" ht="12.75">
      <c r="A779" s="136" t="s">
        <v>242</v>
      </c>
      <c r="B779" s="8">
        <v>9</v>
      </c>
      <c r="C779" s="9">
        <f>вартість!B16</f>
        <v>27.72</v>
      </c>
      <c r="D779" s="171">
        <f>B779*C779/1000</f>
        <v>0.24947999999999998</v>
      </c>
      <c r="E779" s="447"/>
      <c r="F779" s="448"/>
      <c r="G779" s="448"/>
      <c r="H779" s="449"/>
    </row>
    <row r="780" spans="1:8" ht="12.75">
      <c r="A780" s="136" t="s">
        <v>123</v>
      </c>
      <c r="B780" s="9">
        <v>0.036</v>
      </c>
      <c r="C780" s="9">
        <f>вартість!B35</f>
        <v>7.35</v>
      </c>
      <c r="D780" s="171">
        <f>B780*C780/1000</f>
        <v>0.0002645999999999999</v>
      </c>
      <c r="E780" s="450"/>
      <c r="F780" s="451"/>
      <c r="G780" s="451"/>
      <c r="H780" s="452"/>
    </row>
    <row r="781" spans="1:8" ht="12.75">
      <c r="A781" s="132"/>
      <c r="B781" s="12"/>
      <c r="C781" s="12"/>
      <c r="D781" s="172"/>
      <c r="E781" s="167"/>
      <c r="F781" s="167"/>
      <c r="G781" s="167"/>
      <c r="H781" s="167"/>
    </row>
    <row r="782" spans="1:6" ht="14.25" customHeight="1">
      <c r="A782" s="134" t="s">
        <v>288</v>
      </c>
      <c r="B782" s="3"/>
      <c r="C782" s="3"/>
      <c r="D782" s="169"/>
      <c r="E782" s="4"/>
      <c r="F782" s="4"/>
    </row>
    <row r="783" spans="1:9" ht="12.75">
      <c r="A783" s="321" t="s">
        <v>386</v>
      </c>
      <c r="B783" s="322"/>
      <c r="C783" s="27">
        <v>30</v>
      </c>
      <c r="D783" s="109">
        <f>SUM(D785:D788)</f>
        <v>1.4023575</v>
      </c>
      <c r="E783" s="307" t="s">
        <v>234</v>
      </c>
      <c r="F783" s="308"/>
      <c r="G783" s="308"/>
      <c r="H783" s="308"/>
      <c r="I783" s="130"/>
    </row>
    <row r="784" spans="1:9" ht="12.75">
      <c r="A784" s="143"/>
      <c r="B784" s="7" t="s">
        <v>231</v>
      </c>
      <c r="C784" s="20" t="s">
        <v>168</v>
      </c>
      <c r="D784" s="107"/>
      <c r="E784" s="453" t="s">
        <v>479</v>
      </c>
      <c r="F784" s="453"/>
      <c r="G784" s="453"/>
      <c r="H784" s="453"/>
      <c r="I784" s="130"/>
    </row>
    <row r="785" spans="1:9" ht="35.25" customHeight="1">
      <c r="A785" s="143" t="s">
        <v>240</v>
      </c>
      <c r="B785" s="21">
        <v>4.5</v>
      </c>
      <c r="C785" s="94">
        <f>вартість!B20</f>
        <v>17.39</v>
      </c>
      <c r="D785" s="106">
        <f>C785*B785/1000</f>
        <v>0.07825499999999999</v>
      </c>
      <c r="E785" s="453"/>
      <c r="F785" s="453"/>
      <c r="G785" s="453"/>
      <c r="H785" s="453"/>
      <c r="I785" s="130"/>
    </row>
    <row r="786" spans="1:9" ht="35.25" customHeight="1">
      <c r="A786" s="143" t="s">
        <v>28</v>
      </c>
      <c r="B786" s="21">
        <v>14</v>
      </c>
      <c r="C786" s="94">
        <f>вартість!B36</f>
        <v>94.5</v>
      </c>
      <c r="D786" s="106">
        <f>C786*B786/1000</f>
        <v>1.323</v>
      </c>
      <c r="E786" s="453"/>
      <c r="F786" s="453"/>
      <c r="G786" s="453"/>
      <c r="H786" s="453"/>
      <c r="I786" s="130"/>
    </row>
    <row r="787" spans="1:9" ht="35.25" customHeight="1">
      <c r="A787" s="143" t="s">
        <v>232</v>
      </c>
      <c r="B787" s="21">
        <v>43.5</v>
      </c>
      <c r="C787" s="21">
        <v>0</v>
      </c>
      <c r="D787" s="106">
        <f>C787*B787/1000</f>
        <v>0</v>
      </c>
      <c r="E787" s="453"/>
      <c r="F787" s="453"/>
      <c r="G787" s="453"/>
      <c r="H787" s="453"/>
      <c r="I787" s="130"/>
    </row>
    <row r="788" spans="1:9" ht="35.25" customHeight="1">
      <c r="A788" s="136" t="s">
        <v>233</v>
      </c>
      <c r="B788" s="21">
        <v>0.15</v>
      </c>
      <c r="C788" s="94">
        <f>вартість!B35</f>
        <v>7.35</v>
      </c>
      <c r="D788" s="178">
        <f>C788*B788/1000</f>
        <v>0.0011024999999999997</v>
      </c>
      <c r="E788" s="453"/>
      <c r="F788" s="453"/>
      <c r="G788" s="453"/>
      <c r="H788" s="453"/>
      <c r="I788" s="130"/>
    </row>
    <row r="789" ht="12.75">
      <c r="I789" s="103"/>
    </row>
    <row r="790" spans="1:9" ht="14.25" customHeight="1">
      <c r="A790" s="134" t="s">
        <v>289</v>
      </c>
      <c r="B790" s="3"/>
      <c r="C790" s="3"/>
      <c r="D790" s="169"/>
      <c r="E790" s="4"/>
      <c r="F790" s="4"/>
      <c r="I790" s="103"/>
    </row>
    <row r="791" spans="1:9" ht="12.75">
      <c r="A791" s="321" t="s">
        <v>450</v>
      </c>
      <c r="B791" s="322"/>
      <c r="C791" s="27">
        <v>16</v>
      </c>
      <c r="D791" s="109">
        <f>SUM(D793:D797)</f>
        <v>3.9428124999999996</v>
      </c>
      <c r="E791" s="307" t="s">
        <v>234</v>
      </c>
      <c r="F791" s="308"/>
      <c r="G791" s="308"/>
      <c r="H791" s="308"/>
      <c r="I791" s="130"/>
    </row>
    <row r="792" spans="1:9" ht="12.75">
      <c r="A792" s="143"/>
      <c r="B792" s="7" t="s">
        <v>231</v>
      </c>
      <c r="C792" s="20" t="s">
        <v>168</v>
      </c>
      <c r="D792" s="107"/>
      <c r="E792" s="453" t="s">
        <v>478</v>
      </c>
      <c r="F792" s="453"/>
      <c r="G792" s="453"/>
      <c r="H792" s="453"/>
      <c r="I792" s="130"/>
    </row>
    <row r="793" spans="1:9" ht="26.25" customHeight="1">
      <c r="A793" s="143" t="s">
        <v>240</v>
      </c>
      <c r="B793" s="21">
        <v>0.5</v>
      </c>
      <c r="C793" s="94">
        <f>вартість!B20</f>
        <v>17.39</v>
      </c>
      <c r="D793" s="106">
        <f>C793*B793/1000</f>
        <v>0.008695</v>
      </c>
      <c r="E793" s="453"/>
      <c r="F793" s="453"/>
      <c r="G793" s="453"/>
      <c r="H793" s="453"/>
      <c r="I793" s="130"/>
    </row>
    <row r="794" spans="1:9" ht="26.25" customHeight="1">
      <c r="A794" s="143" t="s">
        <v>28</v>
      </c>
      <c r="B794" s="21">
        <v>15</v>
      </c>
      <c r="C794" s="94">
        <f>вартість!B45</f>
        <v>250</v>
      </c>
      <c r="D794" s="106">
        <f>C794*B794/1000</f>
        <v>3.75</v>
      </c>
      <c r="E794" s="453"/>
      <c r="F794" s="453"/>
      <c r="G794" s="453"/>
      <c r="H794" s="453"/>
      <c r="I794" s="130"/>
    </row>
    <row r="795" spans="1:9" ht="26.25" customHeight="1">
      <c r="A795" s="136" t="s">
        <v>244</v>
      </c>
      <c r="B795" s="21">
        <v>0.5</v>
      </c>
      <c r="C795" s="94">
        <f>вартість!B13</f>
        <v>210</v>
      </c>
      <c r="D795" s="106">
        <f>C795*B795/1000</f>
        <v>0.105</v>
      </c>
      <c r="E795" s="453"/>
      <c r="F795" s="453"/>
      <c r="G795" s="453"/>
      <c r="H795" s="453"/>
      <c r="I795" s="130"/>
    </row>
    <row r="796" spans="1:9" ht="26.25" customHeight="1">
      <c r="A796" s="143" t="s">
        <v>239</v>
      </c>
      <c r="B796" s="21">
        <v>1.5</v>
      </c>
      <c r="C796" s="94">
        <f>вартість!B27</f>
        <v>52.5</v>
      </c>
      <c r="D796" s="106">
        <f>C796*B796/1000</f>
        <v>0.07875</v>
      </c>
      <c r="E796" s="453"/>
      <c r="F796" s="453"/>
      <c r="G796" s="453"/>
      <c r="H796" s="453"/>
      <c r="I796" s="130"/>
    </row>
    <row r="797" spans="1:9" ht="26.25" customHeight="1">
      <c r="A797" s="136" t="s">
        <v>233</v>
      </c>
      <c r="B797" s="21">
        <v>0.05</v>
      </c>
      <c r="C797" s="94">
        <f>вартість!B35</f>
        <v>7.35</v>
      </c>
      <c r="D797" s="106">
        <f>C797*B797/1000</f>
        <v>0.0003675</v>
      </c>
      <c r="E797" s="453"/>
      <c r="F797" s="453"/>
      <c r="G797" s="453"/>
      <c r="H797" s="453"/>
      <c r="I797" s="130"/>
    </row>
    <row r="798" ht="12.75">
      <c r="I798" s="103"/>
    </row>
    <row r="799" ht="19.5">
      <c r="A799" s="133" t="s">
        <v>392</v>
      </c>
    </row>
    <row r="801" spans="1:8" ht="12.75">
      <c r="A801" s="319" t="s">
        <v>489</v>
      </c>
      <c r="B801" s="319"/>
      <c r="C801" s="233" t="s">
        <v>34</v>
      </c>
      <c r="D801" s="6">
        <f>SUM(D803:D803)</f>
        <v>0.5955</v>
      </c>
      <c r="E801" s="307" t="s">
        <v>234</v>
      </c>
      <c r="F801" s="308"/>
      <c r="G801" s="308"/>
      <c r="H801" s="308"/>
    </row>
    <row r="802" spans="1:8" ht="12.75">
      <c r="A802" s="114"/>
      <c r="B802" s="7" t="s">
        <v>231</v>
      </c>
      <c r="C802" s="20" t="s">
        <v>168</v>
      </c>
      <c r="D802" s="170"/>
      <c r="E802" s="329" t="s">
        <v>490</v>
      </c>
      <c r="F802" s="329"/>
      <c r="G802" s="329"/>
      <c r="H802" s="329"/>
    </row>
    <row r="803" spans="1:8" ht="12.75">
      <c r="A803" s="136" t="s">
        <v>35</v>
      </c>
      <c r="B803" s="10">
        <v>30</v>
      </c>
      <c r="C803" s="9">
        <f>вартість!B28</f>
        <v>19.85</v>
      </c>
      <c r="D803" s="22">
        <f>B803*C803/1000</f>
        <v>0.5955</v>
      </c>
      <c r="E803" s="329"/>
      <c r="F803" s="329"/>
      <c r="G803" s="329"/>
      <c r="H803" s="329"/>
    </row>
    <row r="804" ht="12.75">
      <c r="E804" s="155"/>
    </row>
    <row r="805" spans="1:8" ht="12.75">
      <c r="A805" s="319" t="s">
        <v>173</v>
      </c>
      <c r="B805" s="319"/>
      <c r="C805" s="234">
        <f>B807</f>
        <v>30</v>
      </c>
      <c r="D805" s="6">
        <f>SUM(D807:D807)</f>
        <v>0.5955</v>
      </c>
      <c r="E805" s="307" t="s">
        <v>234</v>
      </c>
      <c r="F805" s="308"/>
      <c r="G805" s="308"/>
      <c r="H805" s="308"/>
    </row>
    <row r="806" spans="1:8" ht="15" customHeight="1">
      <c r="A806" s="114"/>
      <c r="B806" s="7" t="s">
        <v>231</v>
      </c>
      <c r="C806" s="20" t="s">
        <v>168</v>
      </c>
      <c r="D806" s="170"/>
      <c r="E806" s="313" t="s">
        <v>37</v>
      </c>
      <c r="F806" s="314"/>
      <c r="G806" s="314"/>
      <c r="H806" s="315"/>
    </row>
    <row r="807" spans="1:8" ht="12.75">
      <c r="A807" s="136" t="s">
        <v>36</v>
      </c>
      <c r="B807" s="10">
        <v>30</v>
      </c>
      <c r="C807" s="9">
        <f>вартість!B28</f>
        <v>19.85</v>
      </c>
      <c r="D807" s="171">
        <f>B807*C807/1000</f>
        <v>0.5955</v>
      </c>
      <c r="E807" s="316"/>
      <c r="F807" s="317"/>
      <c r="G807" s="317"/>
      <c r="H807" s="318"/>
    </row>
    <row r="808" spans="1:8" ht="23.25" customHeight="1">
      <c r="A808" s="114" t="s">
        <v>83</v>
      </c>
      <c r="B808" s="114"/>
      <c r="C808" s="234">
        <f>B810</f>
        <v>30</v>
      </c>
      <c r="D808" s="6">
        <f>SUM(D810:D810)</f>
        <v>0.9071999999999999</v>
      </c>
      <c r="E808" s="310" t="s">
        <v>234</v>
      </c>
      <c r="F808" s="311"/>
      <c r="G808" s="311"/>
      <c r="H808" s="312"/>
    </row>
    <row r="809" spans="1:8" ht="15.75" customHeight="1">
      <c r="A809" s="114"/>
      <c r="B809" s="7" t="s">
        <v>231</v>
      </c>
      <c r="C809" s="20" t="s">
        <v>168</v>
      </c>
      <c r="D809" s="170"/>
      <c r="E809" s="313" t="s">
        <v>37</v>
      </c>
      <c r="F809" s="314"/>
      <c r="G809" s="314"/>
      <c r="H809" s="315"/>
    </row>
    <row r="810" spans="1:8" ht="20.25" customHeight="1">
      <c r="A810" s="136" t="s">
        <v>83</v>
      </c>
      <c r="B810" s="10">
        <v>30</v>
      </c>
      <c r="C810" s="9">
        <f>вартість!B31</f>
        <v>30.24</v>
      </c>
      <c r="D810" s="171">
        <f>B810*C810/1000</f>
        <v>0.9071999999999999</v>
      </c>
      <c r="E810" s="316"/>
      <c r="F810" s="317"/>
      <c r="G810" s="317"/>
      <c r="H810" s="318"/>
    </row>
    <row r="811" spans="1:8" ht="12.75">
      <c r="A811" s="141"/>
      <c r="B811" s="103"/>
      <c r="C811" s="103"/>
      <c r="D811" s="176"/>
      <c r="E811" s="159"/>
      <c r="F811" s="159"/>
      <c r="G811" s="159"/>
      <c r="H811" s="159"/>
    </row>
    <row r="812" spans="1:8" ht="12.75">
      <c r="A812" s="319" t="s">
        <v>321</v>
      </c>
      <c r="B812" s="319"/>
      <c r="C812" s="233">
        <f>B814</f>
        <v>50</v>
      </c>
      <c r="D812" s="6">
        <f>SUM(D814)</f>
        <v>3.15</v>
      </c>
      <c r="E812" s="159"/>
      <c r="F812" s="159"/>
      <c r="G812" s="159"/>
      <c r="H812" s="159"/>
    </row>
    <row r="813" spans="1:4" ht="12.75">
      <c r="A813" s="114"/>
      <c r="B813" s="118" t="s">
        <v>231</v>
      </c>
      <c r="C813" s="5" t="s">
        <v>168</v>
      </c>
      <c r="D813" s="170"/>
    </row>
    <row r="814" spans="1:4" ht="12.75">
      <c r="A814" s="136" t="s">
        <v>321</v>
      </c>
      <c r="B814" s="120">
        <v>50</v>
      </c>
      <c r="C814" s="9">
        <f>вартість!B29</f>
        <v>63</v>
      </c>
      <c r="D814" s="22">
        <f>B814*C814/1000</f>
        <v>3.15</v>
      </c>
    </row>
    <row r="816" spans="1:4" ht="12.75">
      <c r="A816" s="321" t="s">
        <v>322</v>
      </c>
      <c r="B816" s="322"/>
      <c r="C816" s="199">
        <f>B818</f>
        <v>50</v>
      </c>
      <c r="D816" s="6">
        <f>SUM(D818)</f>
        <v>2.54625</v>
      </c>
    </row>
    <row r="817" spans="1:4" ht="12.75">
      <c r="A817" s="114"/>
      <c r="B817" s="118" t="s">
        <v>231</v>
      </c>
      <c r="C817" s="5" t="s">
        <v>168</v>
      </c>
      <c r="D817" s="170"/>
    </row>
    <row r="818" spans="1:4" ht="12.75">
      <c r="A818" s="136" t="s">
        <v>322</v>
      </c>
      <c r="B818" s="120">
        <v>50</v>
      </c>
      <c r="C818" s="9">
        <f>вартість!B30</f>
        <v>50.925</v>
      </c>
      <c r="D818" s="22">
        <f>B818*C818/1000</f>
        <v>2.54625</v>
      </c>
    </row>
    <row r="820" ht="19.5">
      <c r="A820" s="133" t="s">
        <v>390</v>
      </c>
    </row>
    <row r="821" spans="1:9" ht="14.25" customHeight="1">
      <c r="A821" s="134" t="s">
        <v>290</v>
      </c>
      <c r="B821" s="3"/>
      <c r="C821" s="3"/>
      <c r="D821" s="169"/>
      <c r="E821" s="4"/>
      <c r="F821" s="4"/>
      <c r="I821" s="103"/>
    </row>
    <row r="822" spans="1:8" ht="12.75" customHeight="1">
      <c r="A822" s="321" t="s">
        <v>38</v>
      </c>
      <c r="B822" s="322"/>
      <c r="C822" s="5">
        <v>180</v>
      </c>
      <c r="D822" s="6">
        <f>SUM(D824:D824)</f>
        <v>4.536</v>
      </c>
      <c r="E822" s="307" t="s">
        <v>234</v>
      </c>
      <c r="F822" s="308"/>
      <c r="G822" s="308"/>
      <c r="H822" s="308"/>
    </row>
    <row r="823" spans="1:8" ht="12.75">
      <c r="A823" s="114"/>
      <c r="B823" s="7" t="s">
        <v>231</v>
      </c>
      <c r="C823" s="5" t="s">
        <v>168</v>
      </c>
      <c r="D823" s="170"/>
      <c r="E823" s="427" t="s">
        <v>477</v>
      </c>
      <c r="F823" s="428"/>
      <c r="G823" s="428"/>
      <c r="H823" s="429"/>
    </row>
    <row r="824" spans="1:8" ht="12.75">
      <c r="A824" s="136" t="s">
        <v>38</v>
      </c>
      <c r="B824" s="10">
        <v>180</v>
      </c>
      <c r="C824" s="9">
        <f>вартість!B37</f>
        <v>25.2</v>
      </c>
      <c r="D824" s="171">
        <f>B824*C824/1000</f>
        <v>4.536</v>
      </c>
      <c r="E824" s="430"/>
      <c r="F824" s="431"/>
      <c r="G824" s="431"/>
      <c r="H824" s="432"/>
    </row>
    <row r="826" spans="1:4" ht="13.5">
      <c r="A826" s="134" t="s">
        <v>291</v>
      </c>
      <c r="B826" s="3"/>
      <c r="C826" s="3"/>
      <c r="D826" s="169"/>
    </row>
    <row r="827" spans="1:8" ht="12.75">
      <c r="A827" s="319" t="s">
        <v>118</v>
      </c>
      <c r="B827" s="319"/>
      <c r="C827" s="20">
        <v>180</v>
      </c>
      <c r="D827" s="6">
        <f>SUM(D829:D831)</f>
        <v>0.126</v>
      </c>
      <c r="E827" s="307" t="s">
        <v>234</v>
      </c>
      <c r="F827" s="308"/>
      <c r="G827" s="308"/>
      <c r="H827" s="308"/>
    </row>
    <row r="828" spans="1:8" ht="12.75">
      <c r="A828" s="114"/>
      <c r="B828" s="7" t="s">
        <v>231</v>
      </c>
      <c r="C828" s="20" t="s">
        <v>168</v>
      </c>
      <c r="D828" s="170"/>
      <c r="E828" s="329" t="s">
        <v>40</v>
      </c>
      <c r="F828" s="329"/>
      <c r="G828" s="329"/>
      <c r="H828" s="329"/>
    </row>
    <row r="829" spans="1:8" ht="12.75">
      <c r="A829" s="136" t="s">
        <v>39</v>
      </c>
      <c r="B829" s="9">
        <v>0.3</v>
      </c>
      <c r="C829" s="9">
        <f>вартість!B32</f>
        <v>420</v>
      </c>
      <c r="D829" s="171">
        <f>B829*C829/1000</f>
        <v>0.126</v>
      </c>
      <c r="E829" s="329"/>
      <c r="F829" s="329"/>
      <c r="G829" s="329"/>
      <c r="H829" s="329"/>
    </row>
    <row r="830" spans="1:8" ht="12.75">
      <c r="A830" s="136" t="s">
        <v>232</v>
      </c>
      <c r="B830" s="10">
        <v>120</v>
      </c>
      <c r="C830" s="9">
        <v>0</v>
      </c>
      <c r="D830" s="171">
        <f>B830*C830/1000</f>
        <v>0</v>
      </c>
      <c r="E830" s="329"/>
      <c r="F830" s="329"/>
      <c r="G830" s="329"/>
      <c r="H830" s="329"/>
    </row>
    <row r="831" spans="1:8" ht="12.75">
      <c r="A831" s="136" t="s">
        <v>480</v>
      </c>
      <c r="B831" s="9">
        <v>46</v>
      </c>
      <c r="C831" s="9">
        <v>0</v>
      </c>
      <c r="D831" s="171">
        <f>B831*C831/1000</f>
        <v>0</v>
      </c>
      <c r="E831" s="372"/>
      <c r="F831" s="372"/>
      <c r="G831" s="372"/>
      <c r="H831" s="372"/>
    </row>
    <row r="833" spans="1:4" ht="13.5">
      <c r="A833" s="134" t="s">
        <v>161</v>
      </c>
      <c r="B833" s="3"/>
      <c r="C833" s="3"/>
      <c r="D833" s="169"/>
    </row>
    <row r="834" spans="1:8" ht="12.75">
      <c r="A834" s="321" t="s">
        <v>41</v>
      </c>
      <c r="B834" s="322"/>
      <c r="C834" s="5">
        <v>160</v>
      </c>
      <c r="D834" s="6">
        <f>SUM(D836:D837)</f>
        <v>1.18125</v>
      </c>
      <c r="E834" s="326" t="s">
        <v>234</v>
      </c>
      <c r="F834" s="327"/>
      <c r="G834" s="327"/>
      <c r="H834" s="328"/>
    </row>
    <row r="835" spans="1:8" ht="18" customHeight="1">
      <c r="A835" s="114"/>
      <c r="B835" s="7" t="s">
        <v>231</v>
      </c>
      <c r="C835" s="5" t="s">
        <v>168</v>
      </c>
      <c r="D835" s="170"/>
      <c r="E835" s="427" t="s">
        <v>218</v>
      </c>
      <c r="F835" s="403"/>
      <c r="G835" s="403"/>
      <c r="H835" s="404"/>
    </row>
    <row r="836" spans="1:8" ht="18" customHeight="1">
      <c r="A836" s="154" t="s">
        <v>162</v>
      </c>
      <c r="B836" s="10">
        <v>25</v>
      </c>
      <c r="C836" s="9">
        <f>вартість!B43</f>
        <v>47.25</v>
      </c>
      <c r="D836" s="171">
        <f>B836*C836/1000</f>
        <v>1.18125</v>
      </c>
      <c r="E836" s="405"/>
      <c r="F836" s="433"/>
      <c r="G836" s="433"/>
      <c r="H836" s="407"/>
    </row>
    <row r="837" spans="1:8" ht="18" customHeight="1">
      <c r="A837" s="136" t="s">
        <v>144</v>
      </c>
      <c r="B837" s="10">
        <v>165</v>
      </c>
      <c r="C837" s="9"/>
      <c r="D837" s="171">
        <f>B837*C837/1000</f>
        <v>0</v>
      </c>
      <c r="E837" s="408"/>
      <c r="F837" s="409"/>
      <c r="G837" s="409"/>
      <c r="H837" s="410"/>
    </row>
    <row r="838" spans="1:8" ht="12.75">
      <c r="A838" s="132"/>
      <c r="B838" s="11"/>
      <c r="C838" s="12"/>
      <c r="D838" s="172"/>
      <c r="E838" s="159"/>
      <c r="F838" s="159"/>
      <c r="G838" s="159"/>
      <c r="H838" s="159"/>
    </row>
    <row r="839" spans="1:8" ht="16.5" customHeight="1">
      <c r="A839" s="142" t="s">
        <v>292</v>
      </c>
      <c r="B839" s="12"/>
      <c r="C839" s="12"/>
      <c r="D839" s="172"/>
      <c r="E839" s="130"/>
      <c r="F839" s="130"/>
      <c r="G839" s="130"/>
      <c r="H839" s="130"/>
    </row>
    <row r="840" spans="1:8" ht="12.75">
      <c r="A840" s="319" t="s">
        <v>207</v>
      </c>
      <c r="B840" s="319"/>
      <c r="C840" s="20">
        <v>125</v>
      </c>
      <c r="D840" s="6">
        <f>SUM(D842:D844)</f>
        <v>3.9595499999999997</v>
      </c>
      <c r="E840" s="307" t="s">
        <v>234</v>
      </c>
      <c r="F840" s="394"/>
      <c r="G840" s="394"/>
      <c r="H840" s="394"/>
    </row>
    <row r="841" spans="1:8" ht="12.75" customHeight="1">
      <c r="A841" s="114"/>
      <c r="B841" s="7" t="s">
        <v>231</v>
      </c>
      <c r="C841" s="20" t="s">
        <v>168</v>
      </c>
      <c r="D841" s="170"/>
      <c r="E841" s="329" t="s">
        <v>501</v>
      </c>
      <c r="F841" s="329"/>
      <c r="G841" s="329"/>
      <c r="H841" s="329"/>
    </row>
    <row r="842" spans="1:8" ht="12.75">
      <c r="A842" s="136" t="s">
        <v>242</v>
      </c>
      <c r="B842" s="9">
        <v>125</v>
      </c>
      <c r="C842" s="9">
        <f>вартість!B16</f>
        <v>27.72</v>
      </c>
      <c r="D842" s="171">
        <f>B842*C842/1000</f>
        <v>3.465</v>
      </c>
      <c r="E842" s="329"/>
      <c r="F842" s="329"/>
      <c r="G842" s="329"/>
      <c r="H842" s="329"/>
    </row>
    <row r="843" spans="1:8" ht="12.75">
      <c r="A843" s="136" t="s">
        <v>266</v>
      </c>
      <c r="B843" s="9">
        <v>5</v>
      </c>
      <c r="C843" s="9">
        <f>вартість!B47</f>
        <v>53.55</v>
      </c>
      <c r="D843" s="171">
        <f>B843*C843/1000</f>
        <v>0.26775</v>
      </c>
      <c r="E843" s="329"/>
      <c r="F843" s="329"/>
      <c r="G843" s="329"/>
      <c r="H843" s="329"/>
    </row>
    <row r="844" spans="1:8" ht="12.75">
      <c r="A844" s="136" t="s">
        <v>243</v>
      </c>
      <c r="B844" s="9">
        <v>7.5</v>
      </c>
      <c r="C844" s="9">
        <f>вартість!B31</f>
        <v>30.24</v>
      </c>
      <c r="D844" s="171">
        <f>B844*C844/1000</f>
        <v>0.22679999999999997</v>
      </c>
      <c r="E844" s="329"/>
      <c r="F844" s="329"/>
      <c r="G844" s="329"/>
      <c r="H844" s="329"/>
    </row>
    <row r="845" spans="1:8" ht="12" customHeight="1">
      <c r="A845" s="132"/>
      <c r="B845" s="12"/>
      <c r="C845" s="12"/>
      <c r="D845" s="172"/>
      <c r="E845" s="130"/>
      <c r="F845" s="130"/>
      <c r="G845" s="130"/>
      <c r="H845" s="130"/>
    </row>
    <row r="846" spans="1:8" ht="16.5" customHeight="1">
      <c r="A846" s="142" t="s">
        <v>129</v>
      </c>
      <c r="B846" s="12"/>
      <c r="C846" s="12"/>
      <c r="D846" s="172"/>
      <c r="E846" s="130"/>
      <c r="F846" s="130"/>
      <c r="G846" s="130"/>
      <c r="H846" s="130"/>
    </row>
    <row r="847" spans="1:8" ht="12.75">
      <c r="A847" s="319" t="s">
        <v>130</v>
      </c>
      <c r="B847" s="319"/>
      <c r="C847" s="20">
        <v>160</v>
      </c>
      <c r="D847" s="6">
        <f>SUM(D849:D851)</f>
        <v>2.709</v>
      </c>
      <c r="E847" s="307" t="s">
        <v>234</v>
      </c>
      <c r="F847" s="308"/>
      <c r="G847" s="308"/>
      <c r="H847" s="308"/>
    </row>
    <row r="848" spans="1:8" ht="12.75">
      <c r="A848" s="114"/>
      <c r="B848" s="19" t="s">
        <v>231</v>
      </c>
      <c r="C848" s="20" t="s">
        <v>168</v>
      </c>
      <c r="D848" s="6"/>
      <c r="E848" s="434" t="s">
        <v>134</v>
      </c>
      <c r="F848" s="435"/>
      <c r="G848" s="435"/>
      <c r="H848" s="436"/>
    </row>
    <row r="849" spans="1:8" ht="16.5" customHeight="1">
      <c r="A849" s="136" t="s">
        <v>131</v>
      </c>
      <c r="B849" s="9">
        <v>2.5</v>
      </c>
      <c r="C849" s="9">
        <f>вартість!B33</f>
        <v>252</v>
      </c>
      <c r="D849" s="171">
        <f>B849*C849/1000</f>
        <v>0.63</v>
      </c>
      <c r="E849" s="437"/>
      <c r="F849" s="438"/>
      <c r="G849" s="438"/>
      <c r="H849" s="439"/>
    </row>
    <row r="850" spans="1:8" ht="16.5" customHeight="1">
      <c r="A850" s="136" t="s">
        <v>132</v>
      </c>
      <c r="B850" s="9">
        <v>75</v>
      </c>
      <c r="C850" s="9">
        <f>вартість!B16</f>
        <v>27.72</v>
      </c>
      <c r="D850" s="171">
        <f>B850*C850/1000</f>
        <v>2.079</v>
      </c>
      <c r="E850" s="437"/>
      <c r="F850" s="438"/>
      <c r="G850" s="438"/>
      <c r="H850" s="439"/>
    </row>
    <row r="851" spans="1:8" ht="16.5" customHeight="1">
      <c r="A851" s="136" t="s">
        <v>133</v>
      </c>
      <c r="B851" s="9">
        <v>85</v>
      </c>
      <c r="C851" s="9"/>
      <c r="D851" s="171">
        <f>B851*C851/1000</f>
        <v>0</v>
      </c>
      <c r="E851" s="440"/>
      <c r="F851" s="441"/>
      <c r="G851" s="441"/>
      <c r="H851" s="442"/>
    </row>
    <row r="852" spans="1:8" s="103" customFormat="1" ht="16.5" customHeight="1">
      <c r="A852" s="132"/>
      <c r="B852" s="12"/>
      <c r="C852" s="12"/>
      <c r="D852" s="172"/>
      <c r="E852" s="130"/>
      <c r="F852" s="130"/>
      <c r="G852" s="130"/>
      <c r="H852" s="130"/>
    </row>
    <row r="853" spans="1:9" s="104" customFormat="1" ht="12.75">
      <c r="A853" s="114" t="s">
        <v>184</v>
      </c>
      <c r="B853" s="27"/>
      <c r="C853" s="27">
        <v>125</v>
      </c>
      <c r="D853" s="200">
        <f>D855</f>
        <v>4.843125</v>
      </c>
      <c r="E853" s="156"/>
      <c r="F853" s="156"/>
      <c r="G853" s="156"/>
      <c r="H853" s="156"/>
      <c r="I853" s="24"/>
    </row>
    <row r="854" spans="1:9" ht="12.75">
      <c r="A854" s="114"/>
      <c r="B854" s="19" t="s">
        <v>231</v>
      </c>
      <c r="C854" s="20" t="s">
        <v>168</v>
      </c>
      <c r="D854" s="170"/>
      <c r="I854" s="103"/>
    </row>
    <row r="855" spans="1:9" ht="12.75">
      <c r="A855" s="136" t="s">
        <v>176</v>
      </c>
      <c r="B855" s="19">
        <v>125</v>
      </c>
      <c r="C855" s="7">
        <f>вартість!B49</f>
        <v>38.745</v>
      </c>
      <c r="D855" s="171">
        <f>B855*C855/1000</f>
        <v>4.843125</v>
      </c>
      <c r="I855" s="103"/>
    </row>
    <row r="856" spans="1:8" ht="12.75">
      <c r="A856" s="132"/>
      <c r="B856" s="18"/>
      <c r="C856" s="3"/>
      <c r="D856" s="172"/>
      <c r="E856" s="160"/>
      <c r="F856" s="160"/>
      <c r="G856" s="160"/>
      <c r="H856" s="160"/>
    </row>
    <row r="857" spans="1:8" ht="16.5" customHeight="1">
      <c r="A857" s="142" t="s">
        <v>293</v>
      </c>
      <c r="B857" s="12"/>
      <c r="C857" s="12"/>
      <c r="D857" s="172"/>
      <c r="E857" s="130"/>
      <c r="F857" s="130"/>
      <c r="G857" s="130"/>
      <c r="H857" s="130"/>
    </row>
    <row r="858" spans="1:8" ht="12.75">
      <c r="A858" s="321" t="s">
        <v>420</v>
      </c>
      <c r="B858" s="322"/>
      <c r="C858" s="119">
        <v>120</v>
      </c>
      <c r="D858" s="185">
        <f>D860</f>
        <v>3.5204400000000002</v>
      </c>
      <c r="E858" s="307" t="s">
        <v>234</v>
      </c>
      <c r="F858" s="308"/>
      <c r="G858" s="308"/>
      <c r="H858" s="308"/>
    </row>
    <row r="859" spans="1:8" ht="12.75">
      <c r="A859" s="114"/>
      <c r="B859" s="19" t="s">
        <v>231</v>
      </c>
      <c r="C859" s="20" t="s">
        <v>168</v>
      </c>
      <c r="D859" s="189"/>
      <c r="E859" s="421" t="s">
        <v>449</v>
      </c>
      <c r="F859" s="422"/>
      <c r="G859" s="422"/>
      <c r="H859" s="423"/>
    </row>
    <row r="860" spans="1:8" ht="12.75">
      <c r="A860" s="136" t="s">
        <v>311</v>
      </c>
      <c r="B860" s="118">
        <v>127</v>
      </c>
      <c r="C860" s="9">
        <f>вартість!B16</f>
        <v>27.72</v>
      </c>
      <c r="D860" s="171">
        <f>B860*C860/1000</f>
        <v>3.5204400000000002</v>
      </c>
      <c r="E860" s="424"/>
      <c r="F860" s="425"/>
      <c r="G860" s="425"/>
      <c r="H860" s="426"/>
    </row>
    <row r="861" ht="13.5">
      <c r="A861" s="134"/>
    </row>
    <row r="862" spans="1:8" ht="16.5" customHeight="1">
      <c r="A862" s="142" t="s">
        <v>294</v>
      </c>
      <c r="B862" s="12"/>
      <c r="C862" s="12"/>
      <c r="D862" s="172"/>
      <c r="E862" s="159"/>
      <c r="F862" s="159"/>
      <c r="G862" s="159"/>
      <c r="H862" s="159"/>
    </row>
    <row r="863" spans="1:8" ht="12.75">
      <c r="A863" s="114" t="s">
        <v>6</v>
      </c>
      <c r="B863" s="21"/>
      <c r="C863" s="20">
        <v>160</v>
      </c>
      <c r="D863" s="6">
        <f>SUM(D865:D867)</f>
        <v>1.33245</v>
      </c>
      <c r="E863" s="307" t="s">
        <v>234</v>
      </c>
      <c r="F863" s="308"/>
      <c r="G863" s="308"/>
      <c r="H863" s="308"/>
    </row>
    <row r="864" spans="1:8" ht="12.75">
      <c r="A864" s="114"/>
      <c r="B864" s="7" t="s">
        <v>231</v>
      </c>
      <c r="C864" s="20" t="s">
        <v>168</v>
      </c>
      <c r="D864" s="170"/>
      <c r="E864" s="313" t="s">
        <v>218</v>
      </c>
      <c r="F864" s="314"/>
      <c r="G864" s="314"/>
      <c r="H864" s="315"/>
    </row>
    <row r="865" spans="1:8" ht="12.75">
      <c r="A865" s="154" t="s">
        <v>496</v>
      </c>
      <c r="B865" s="10">
        <v>25</v>
      </c>
      <c r="C865" s="9">
        <f>вартість!B43</f>
        <v>47.25</v>
      </c>
      <c r="D865" s="171">
        <f>B865*C865/1000</f>
        <v>1.18125</v>
      </c>
      <c r="E865" s="455"/>
      <c r="F865" s="456"/>
      <c r="G865" s="456"/>
      <c r="H865" s="457"/>
    </row>
    <row r="866" spans="1:8" ht="12.75">
      <c r="A866" s="154" t="s">
        <v>243</v>
      </c>
      <c r="B866" s="10">
        <v>5</v>
      </c>
      <c r="C866" s="9">
        <f>вартість!B31</f>
        <v>30.24</v>
      </c>
      <c r="D866" s="171">
        <f>B866*C866/1000</f>
        <v>0.1512</v>
      </c>
      <c r="E866" s="455"/>
      <c r="F866" s="456"/>
      <c r="G866" s="456"/>
      <c r="H866" s="457"/>
    </row>
    <row r="867" spans="1:8" ht="12.75">
      <c r="A867" s="136" t="s">
        <v>144</v>
      </c>
      <c r="B867" s="10">
        <v>160</v>
      </c>
      <c r="C867" s="9"/>
      <c r="D867" s="171">
        <f>B867*C867/1000</f>
        <v>0</v>
      </c>
      <c r="E867" s="316"/>
      <c r="F867" s="317"/>
      <c r="G867" s="317"/>
      <c r="H867" s="318"/>
    </row>
    <row r="868" spans="1:8" ht="12.75">
      <c r="A868" s="132"/>
      <c r="B868" s="11"/>
      <c r="C868" s="12"/>
      <c r="D868" s="172"/>
      <c r="E868" s="159"/>
      <c r="F868" s="159"/>
      <c r="G868" s="159"/>
      <c r="H868" s="159"/>
    </row>
    <row r="869" spans="1:8" ht="16.5" customHeight="1">
      <c r="A869" s="142" t="s">
        <v>295</v>
      </c>
      <c r="B869" s="12"/>
      <c r="C869" s="12"/>
      <c r="D869" s="172"/>
      <c r="E869" s="130"/>
      <c r="F869" s="130"/>
      <c r="G869" s="130"/>
      <c r="H869" s="130"/>
    </row>
    <row r="870" spans="1:8" ht="12.75" customHeight="1">
      <c r="A870" s="114" t="s">
        <v>62</v>
      </c>
      <c r="B870" s="21"/>
      <c r="C870" s="20">
        <v>160</v>
      </c>
      <c r="D870" s="6">
        <f>SUM(D872:D874)</f>
        <v>2.3488499999999997</v>
      </c>
      <c r="E870" s="307" t="s">
        <v>234</v>
      </c>
      <c r="F870" s="308"/>
      <c r="G870" s="308"/>
      <c r="H870" s="308"/>
    </row>
    <row r="871" spans="1:8" ht="12.75" customHeight="1">
      <c r="A871" s="114"/>
      <c r="B871" s="7" t="s">
        <v>231</v>
      </c>
      <c r="C871" s="20" t="s">
        <v>168</v>
      </c>
      <c r="D871" s="170"/>
      <c r="E871" s="454" t="s">
        <v>498</v>
      </c>
      <c r="F871" s="454"/>
      <c r="G871" s="454"/>
      <c r="H871" s="454"/>
    </row>
    <row r="872" spans="1:8" ht="31.5" customHeight="1">
      <c r="A872" s="136" t="s">
        <v>497</v>
      </c>
      <c r="B872" s="9">
        <v>91</v>
      </c>
      <c r="C872" s="9">
        <f>вартість!B39</f>
        <v>24.15</v>
      </c>
      <c r="D872" s="171">
        <f>B872*C872/1000</f>
        <v>2.19765</v>
      </c>
      <c r="E872" s="454"/>
      <c r="F872" s="454"/>
      <c r="G872" s="454"/>
      <c r="H872" s="454"/>
    </row>
    <row r="873" spans="1:8" ht="31.5" customHeight="1">
      <c r="A873" s="136" t="s">
        <v>232</v>
      </c>
      <c r="B873" s="10">
        <v>112</v>
      </c>
      <c r="C873" s="9">
        <v>0</v>
      </c>
      <c r="D873" s="171">
        <f>B873*C873/1000</f>
        <v>0</v>
      </c>
      <c r="E873" s="454"/>
      <c r="F873" s="454"/>
      <c r="G873" s="454"/>
      <c r="H873" s="454"/>
    </row>
    <row r="874" spans="1:8" ht="31.5" customHeight="1">
      <c r="A874" s="136" t="s">
        <v>243</v>
      </c>
      <c r="B874" s="9">
        <v>5</v>
      </c>
      <c r="C874" s="9">
        <f>вартість!B31</f>
        <v>30.24</v>
      </c>
      <c r="D874" s="171">
        <f>B874*C874/1000</f>
        <v>0.1512</v>
      </c>
      <c r="E874" s="454"/>
      <c r="F874" s="454"/>
      <c r="G874" s="454"/>
      <c r="H874" s="454"/>
    </row>
    <row r="875" ht="19.5">
      <c r="A875" s="133" t="s">
        <v>391</v>
      </c>
    </row>
    <row r="876" ht="13.5">
      <c r="A876" s="134"/>
    </row>
    <row r="877" ht="13.5">
      <c r="A877" s="134" t="s">
        <v>418</v>
      </c>
    </row>
    <row r="878" spans="1:8" ht="17.25" customHeight="1">
      <c r="A878" s="319" t="s">
        <v>331</v>
      </c>
      <c r="B878" s="319"/>
      <c r="C878" s="20">
        <f>B880</f>
        <v>80</v>
      </c>
      <c r="D878" s="6">
        <f>SUM(D880)</f>
        <v>3.024</v>
      </c>
      <c r="E878" s="360" t="s">
        <v>439</v>
      </c>
      <c r="F878" s="454"/>
      <c r="G878" s="454"/>
      <c r="H878" s="454"/>
    </row>
    <row r="879" spans="1:8" ht="12.75">
      <c r="A879" s="114"/>
      <c r="B879" s="118" t="s">
        <v>231</v>
      </c>
      <c r="C879" s="20" t="s">
        <v>168</v>
      </c>
      <c r="D879" s="170"/>
      <c r="E879" s="454"/>
      <c r="F879" s="454"/>
      <c r="G879" s="454"/>
      <c r="H879" s="454"/>
    </row>
    <row r="880" spans="1:8" ht="12.75">
      <c r="A880" s="136" t="s">
        <v>331</v>
      </c>
      <c r="B880" s="118">
        <v>80</v>
      </c>
      <c r="C880" s="9">
        <f>вартість!B40</f>
        <v>37.8</v>
      </c>
      <c r="D880" s="22">
        <f>B880*C880/1000</f>
        <v>3.024</v>
      </c>
      <c r="E880" s="454"/>
      <c r="F880" s="454"/>
      <c r="G880" s="454"/>
      <c r="H880" s="454"/>
    </row>
    <row r="881" spans="1:4" ht="12.75">
      <c r="A881" s="132"/>
      <c r="B881" s="235"/>
      <c r="C881" s="12"/>
      <c r="D881" s="128"/>
    </row>
    <row r="882" spans="1:4" ht="13.5">
      <c r="A882" s="134" t="s">
        <v>418</v>
      </c>
      <c r="B882" s="235"/>
      <c r="C882" s="12"/>
      <c r="D882" s="128"/>
    </row>
    <row r="883" spans="1:8" ht="16.5" customHeight="1">
      <c r="A883" s="319" t="s">
        <v>417</v>
      </c>
      <c r="B883" s="319"/>
      <c r="C883" s="20">
        <f>B885</f>
        <v>80</v>
      </c>
      <c r="D883" s="6">
        <f>SUM(D885)</f>
        <v>1.932</v>
      </c>
      <c r="E883" s="360" t="s">
        <v>440</v>
      </c>
      <c r="F883" s="454"/>
      <c r="G883" s="454"/>
      <c r="H883" s="454"/>
    </row>
    <row r="884" spans="1:8" ht="9" customHeight="1">
      <c r="A884" s="114"/>
      <c r="B884" s="118" t="s">
        <v>231</v>
      </c>
      <c r="C884" s="20" t="s">
        <v>168</v>
      </c>
      <c r="D884" s="170"/>
      <c r="E884" s="454"/>
      <c r="F884" s="454"/>
      <c r="G884" s="454"/>
      <c r="H884" s="454"/>
    </row>
    <row r="885" spans="1:8" ht="12.75">
      <c r="A885" s="136" t="s">
        <v>330</v>
      </c>
      <c r="B885" s="118">
        <v>80</v>
      </c>
      <c r="C885" s="9">
        <f>вартість!B39</f>
        <v>24.15</v>
      </c>
      <c r="D885" s="22">
        <f>B885*C885/1000</f>
        <v>1.932</v>
      </c>
      <c r="E885" s="454"/>
      <c r="F885" s="454"/>
      <c r="G885" s="454"/>
      <c r="H885" s="454"/>
    </row>
    <row r="886" spans="1:4" ht="12.75">
      <c r="A886" s="132"/>
      <c r="B886" s="235"/>
      <c r="C886" s="12"/>
      <c r="D886" s="128"/>
    </row>
    <row r="887" spans="1:4" ht="13.5">
      <c r="A887" s="134" t="s">
        <v>418</v>
      </c>
      <c r="B887" s="121"/>
      <c r="C887" s="12"/>
      <c r="D887" s="128"/>
    </row>
    <row r="888" spans="1:8" ht="25.5" customHeight="1">
      <c r="A888" s="319" t="s">
        <v>419</v>
      </c>
      <c r="B888" s="319"/>
      <c r="C888" s="20">
        <f>B890</f>
        <v>80</v>
      </c>
      <c r="D888" s="6">
        <f>SUM(D890)</f>
        <v>4</v>
      </c>
      <c r="E888" s="360" t="s">
        <v>438</v>
      </c>
      <c r="F888" s="454"/>
      <c r="G888" s="454"/>
      <c r="H888" s="454"/>
    </row>
    <row r="889" spans="1:8" ht="12.75">
      <c r="A889" s="114"/>
      <c r="B889" s="118" t="s">
        <v>231</v>
      </c>
      <c r="C889" s="20" t="s">
        <v>168</v>
      </c>
      <c r="D889" s="170"/>
      <c r="E889" s="454"/>
      <c r="F889" s="454"/>
      <c r="G889" s="454"/>
      <c r="H889" s="454"/>
    </row>
    <row r="890" spans="1:8" ht="12.75">
      <c r="A890" s="136" t="s">
        <v>419</v>
      </c>
      <c r="B890" s="118">
        <v>80</v>
      </c>
      <c r="C890" s="9">
        <f>вартість!B41</f>
        <v>50</v>
      </c>
      <c r="D890" s="22">
        <f>B890*C890/1000</f>
        <v>4</v>
      </c>
      <c r="E890" s="454"/>
      <c r="F890" s="454"/>
      <c r="G890" s="454"/>
      <c r="H890" s="454"/>
    </row>
  </sheetData>
  <sheetProtection/>
  <autoFilter ref="A2:K205"/>
  <mergeCells count="249">
    <mergeCell ref="E888:H890"/>
    <mergeCell ref="E878:H880"/>
    <mergeCell ref="E883:H885"/>
    <mergeCell ref="E863:H863"/>
    <mergeCell ref="E864:H867"/>
    <mergeCell ref="E870:H870"/>
    <mergeCell ref="E871:H874"/>
    <mergeCell ref="E806:H807"/>
    <mergeCell ref="E776:H780"/>
    <mergeCell ref="E783:H783"/>
    <mergeCell ref="E784:H788"/>
    <mergeCell ref="E791:H791"/>
    <mergeCell ref="E792:H797"/>
    <mergeCell ref="A316:B316"/>
    <mergeCell ref="A229:B229"/>
    <mergeCell ref="A108:B108"/>
    <mergeCell ref="A95:B95"/>
    <mergeCell ref="E285:H285"/>
    <mergeCell ref="E286:H293"/>
    <mergeCell ref="A758:B758"/>
    <mergeCell ref="A746:B746"/>
    <mergeCell ref="A733:B733"/>
    <mergeCell ref="A721:B721"/>
    <mergeCell ref="A6:B6"/>
    <mergeCell ref="A708:B708"/>
    <mergeCell ref="A697:B697"/>
    <mergeCell ref="A631:B631"/>
    <mergeCell ref="A623:B623"/>
    <mergeCell ref="A30:B30"/>
    <mergeCell ref="A888:B888"/>
    <mergeCell ref="A816:B816"/>
    <mergeCell ref="A812:B812"/>
    <mergeCell ref="A765:B765"/>
    <mergeCell ref="A775:B775"/>
    <mergeCell ref="A858:B858"/>
    <mergeCell ref="A878:B878"/>
    <mergeCell ref="A883:B883"/>
    <mergeCell ref="A827:B827"/>
    <mergeCell ref="A822:B822"/>
    <mergeCell ref="E859:H860"/>
    <mergeCell ref="E847:H847"/>
    <mergeCell ref="E822:H822"/>
    <mergeCell ref="E823:H824"/>
    <mergeCell ref="E835:H837"/>
    <mergeCell ref="E848:H851"/>
    <mergeCell ref="E858:H858"/>
    <mergeCell ref="E840:H840"/>
    <mergeCell ref="E841:H844"/>
    <mergeCell ref="E827:H827"/>
    <mergeCell ref="E765:H765"/>
    <mergeCell ref="E775:H775"/>
    <mergeCell ref="E733:H733"/>
    <mergeCell ref="E734:H743"/>
    <mergeCell ref="E746:H746"/>
    <mergeCell ref="E747:H755"/>
    <mergeCell ref="E758:H758"/>
    <mergeCell ref="E759:H762"/>
    <mergeCell ref="E651:H664"/>
    <mergeCell ref="E697:H697"/>
    <mergeCell ref="E698:H705"/>
    <mergeCell ref="E598:H605"/>
    <mergeCell ref="E668:H679"/>
    <mergeCell ref="E641:H646"/>
    <mergeCell ref="E631:H637"/>
    <mergeCell ref="E667:H667"/>
    <mergeCell ref="E650:H650"/>
    <mergeCell ref="E609:H616"/>
    <mergeCell ref="A507:B507"/>
    <mergeCell ref="E507:H507"/>
    <mergeCell ref="A585:B585"/>
    <mergeCell ref="A478:B478"/>
    <mergeCell ref="A547:B547"/>
    <mergeCell ref="E547:H547"/>
    <mergeCell ref="E536:H544"/>
    <mergeCell ref="A406:B406"/>
    <mergeCell ref="A491:B491"/>
    <mergeCell ref="E392:H403"/>
    <mergeCell ref="E382:H389"/>
    <mergeCell ref="E453:H453"/>
    <mergeCell ref="E417:H426"/>
    <mergeCell ref="A429:B429"/>
    <mergeCell ref="E270:H274"/>
    <mergeCell ref="E159:H159"/>
    <mergeCell ref="E171:H171"/>
    <mergeCell ref="E201:H205"/>
    <mergeCell ref="E207:H207"/>
    <mergeCell ref="E200:H200"/>
    <mergeCell ref="E184:H184"/>
    <mergeCell ref="E261:H261"/>
    <mergeCell ref="E223:H227"/>
    <mergeCell ref="E246:H250"/>
    <mergeCell ref="E316:H316"/>
    <mergeCell ref="E96:H105"/>
    <mergeCell ref="E40:H40"/>
    <mergeCell ref="E245:H245"/>
    <mergeCell ref="E278:H282"/>
    <mergeCell ref="E253:H253"/>
    <mergeCell ref="E237:H237"/>
    <mergeCell ref="E277:H277"/>
    <mergeCell ref="E108:H108"/>
    <mergeCell ref="E296:H296"/>
    <mergeCell ref="A148:B148"/>
    <mergeCell ref="E466:H475"/>
    <mergeCell ref="E478:H478"/>
    <mergeCell ref="E479:H488"/>
    <mergeCell ref="E317:H326"/>
    <mergeCell ref="E230:H234"/>
    <mergeCell ref="E308:H311"/>
    <mergeCell ref="E329:H329"/>
    <mergeCell ref="E330:H343"/>
    <mergeCell ref="A441:B441"/>
    <mergeCell ref="A200:B200"/>
    <mergeCell ref="A215:B215"/>
    <mergeCell ref="A277:B277"/>
    <mergeCell ref="A269:B269"/>
    <mergeCell ref="A253:B253"/>
    <mergeCell ref="A245:B245"/>
    <mergeCell ref="A237:B237"/>
    <mergeCell ref="A207:B207"/>
    <mergeCell ref="A222:B222"/>
    <mergeCell ref="A261:B261"/>
    <mergeCell ref="A805:B805"/>
    <mergeCell ref="E120:H120"/>
    <mergeCell ref="E121:H131"/>
    <mergeCell ref="E623:H628"/>
    <mergeCell ref="E640:H640"/>
    <mergeCell ref="A346:B346"/>
    <mergeCell ref="A356:B356"/>
    <mergeCell ref="E548:H561"/>
    <mergeCell ref="E535:H535"/>
    <mergeCell ref="E215:H215"/>
    <mergeCell ref="E185:H196"/>
    <mergeCell ref="E372:H379"/>
    <mergeCell ref="E520:H520"/>
    <mergeCell ref="E491:H491"/>
    <mergeCell ref="E441:H441"/>
    <mergeCell ref="E465:H465"/>
    <mergeCell ref="E508:H517"/>
    <mergeCell ref="E492:H504"/>
    <mergeCell ref="E406:H414"/>
    <mergeCell ref="E429:H438"/>
    <mergeCell ref="A307:B307"/>
    <mergeCell ref="A296:B296"/>
    <mergeCell ref="A535:B535"/>
    <mergeCell ref="A392:B392"/>
    <mergeCell ref="A329:B329"/>
    <mergeCell ref="A453:B453"/>
    <mergeCell ref="A465:B465"/>
    <mergeCell ref="A372:B372"/>
    <mergeCell ref="A520:B520"/>
    <mergeCell ref="A382:B382"/>
    <mergeCell ref="E7:H11"/>
    <mergeCell ref="E23:H27"/>
    <mergeCell ref="E172:H182"/>
    <mergeCell ref="E356:H369"/>
    <mergeCell ref="E109:H117"/>
    <mergeCell ref="E134:H134"/>
    <mergeCell ref="E160:H168"/>
    <mergeCell ref="E22:H22"/>
    <mergeCell ref="E60:H70"/>
    <mergeCell ref="E135:H145"/>
    <mergeCell ref="E208:H213"/>
    <mergeCell ref="E216:H220"/>
    <mergeCell ref="E262:H266"/>
    <mergeCell ref="E269:H269"/>
    <mergeCell ref="E254:H258"/>
    <mergeCell ref="E222:H222"/>
    <mergeCell ref="E229:H229"/>
    <mergeCell ref="E238:H243"/>
    <mergeCell ref="E30:H30"/>
    <mergeCell ref="E149:H156"/>
    <mergeCell ref="E95:H95"/>
    <mergeCell ref="E31:H37"/>
    <mergeCell ref="E47:H55"/>
    <mergeCell ref="E41:H43"/>
    <mergeCell ref="E46:H46"/>
    <mergeCell ref="E59:H59"/>
    <mergeCell ref="E85:H92"/>
    <mergeCell ref="E73:H81"/>
    <mergeCell ref="E72:H72"/>
    <mergeCell ref="E834:H834"/>
    <mergeCell ref="E297:H304"/>
    <mergeCell ref="E346:H353"/>
    <mergeCell ref="E442:H450"/>
    <mergeCell ref="E828:H831"/>
    <mergeCell ref="E585:H585"/>
    <mergeCell ref="E454:H462"/>
    <mergeCell ref="E575:H582"/>
    <mergeCell ref="E521:H532"/>
    <mergeCell ref="E307:H307"/>
    <mergeCell ref="A667:B667"/>
    <mergeCell ref="A22:B22"/>
    <mergeCell ref="A14:B14"/>
    <mergeCell ref="A171:B171"/>
    <mergeCell ref="A120:B120"/>
    <mergeCell ref="A134:B134"/>
    <mergeCell ref="A40:B40"/>
    <mergeCell ref="A46:B46"/>
    <mergeCell ref="A59:B59"/>
    <mergeCell ref="A72:B72"/>
    <mergeCell ref="E6:H6"/>
    <mergeCell ref="A183:H183"/>
    <mergeCell ref="A184:B184"/>
    <mergeCell ref="A159:B159"/>
    <mergeCell ref="A84:B84"/>
    <mergeCell ref="E15:H19"/>
    <mergeCell ref="E14:H14"/>
    <mergeCell ref="E84:H84"/>
    <mergeCell ref="E148:H148"/>
    <mergeCell ref="A847:B847"/>
    <mergeCell ref="A597:B597"/>
    <mergeCell ref="A608:B608"/>
    <mergeCell ref="A840:B840"/>
    <mergeCell ref="A650:B650"/>
    <mergeCell ref="A834:B834"/>
    <mergeCell ref="A783:B783"/>
    <mergeCell ref="A801:B801"/>
    <mergeCell ref="A682:B682"/>
    <mergeCell ref="A791:B791"/>
    <mergeCell ref="E805:H805"/>
    <mergeCell ref="E802:H803"/>
    <mergeCell ref="E766:H770"/>
    <mergeCell ref="E682:H682"/>
    <mergeCell ref="E801:H801"/>
    <mergeCell ref="E683:H694"/>
    <mergeCell ref="E708:H708"/>
    <mergeCell ref="E709:H718"/>
    <mergeCell ref="E721:H721"/>
    <mergeCell ref="E722:H730"/>
    <mergeCell ref="E808:H808"/>
    <mergeCell ref="E809:H810"/>
    <mergeCell ref="A640:B640"/>
    <mergeCell ref="E564:H564"/>
    <mergeCell ref="E565:H570"/>
    <mergeCell ref="A573:B573"/>
    <mergeCell ref="A564:B564"/>
    <mergeCell ref="E586:H594"/>
    <mergeCell ref="E574:H574"/>
    <mergeCell ref="E597:H597"/>
    <mergeCell ref="A696:H696"/>
    <mergeCell ref="A315:H315"/>
    <mergeCell ref="A228:H228"/>
    <mergeCell ref="A236:H236"/>
    <mergeCell ref="A328:H328"/>
    <mergeCell ref="A381:H381"/>
    <mergeCell ref="A405:H405"/>
    <mergeCell ref="A639:H639"/>
    <mergeCell ref="E608:H608"/>
    <mergeCell ref="E618:H620"/>
  </mergeCells>
  <printOptions/>
  <pageMargins left="0.7480314960629921" right="0" top="0" bottom="0" header="0.5118110236220472" footer="0.5118110236220472"/>
  <pageSetup horizontalDpi="600" verticalDpi="600" orientation="portrait" paperSize="9" scale="76" r:id="rId1"/>
  <rowBreaks count="13" manualBreakCount="13">
    <brk id="70" max="7" man="1"/>
    <brk id="131" max="7" man="1"/>
    <brk id="182" max="7" man="1"/>
    <brk id="311" max="7" man="1"/>
    <brk id="370" max="7" man="1"/>
    <brk id="427" max="7" man="1"/>
    <brk id="488" max="7" man="1"/>
    <brk id="545" max="7" man="1"/>
    <brk id="606" max="7" man="1"/>
    <brk id="665" max="7" man="1"/>
    <brk id="731" max="7" man="1"/>
    <brk id="789" max="7" man="1"/>
    <brk id="85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dc:creator>
  <cp:keywords/>
  <dc:description/>
  <cp:lastModifiedBy>SECRETAR</cp:lastModifiedBy>
  <cp:lastPrinted>2021-12-23T10:40:04Z</cp:lastPrinted>
  <dcterms:created xsi:type="dcterms:W3CDTF">2021-11-18T12:16:58Z</dcterms:created>
  <dcterms:modified xsi:type="dcterms:W3CDTF">2021-12-28T08:24:12Z</dcterms:modified>
  <cp:category/>
  <cp:version/>
  <cp:contentType/>
  <cp:contentStatus/>
</cp:coreProperties>
</file>